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Français/Etape 4 Capacité/Etape 4.3 Capacité introduire le BFR/"/>
    </mc:Choice>
  </mc:AlternateContent>
  <xr:revisionPtr revIDLastSave="0" documentId="13_ncr:1_{3F3AA645-0EA3-4D47-A4CE-2534A40288F8}" xr6:coauthVersionLast="36" xr6:coauthVersionMax="36" xr10:uidLastSave="{00000000-0000-0000-0000-000000000000}"/>
  <bookViews>
    <workbookView xWindow="7200" yWindow="460" windowWidth="23280" windowHeight="18540" xr2:uid="{32B69F19-3F7C-9846-9F0A-03262C5902CC}"/>
  </bookViews>
  <sheets>
    <sheet name="Capacité BFR trame" sheetId="20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0" l="1"/>
  <c r="B23" i="20" s="1"/>
  <c r="B22" i="20"/>
  <c r="C73" i="20" l="1"/>
  <c r="D73" i="20" s="1"/>
  <c r="E73" i="20" s="1"/>
  <c r="F73" i="20" s="1"/>
  <c r="G73" i="20" s="1"/>
  <c r="H73" i="20" s="1"/>
  <c r="I73" i="20" s="1"/>
  <c r="J73" i="20" s="1"/>
  <c r="B50" i="20" l="1"/>
  <c r="C45" i="20"/>
  <c r="C46" i="20" s="1"/>
  <c r="D46" i="20" s="1"/>
  <c r="E46" i="20" s="1"/>
  <c r="F46" i="20" s="1"/>
  <c r="G46" i="20" s="1"/>
  <c r="H46" i="20" s="1"/>
  <c r="I46" i="20" s="1"/>
  <c r="J46" i="20" s="1"/>
  <c r="C37" i="20"/>
  <c r="D37" i="20" s="1"/>
  <c r="E37" i="20" s="1"/>
  <c r="F37" i="20" s="1"/>
  <c r="G37" i="20" s="1"/>
  <c r="H37" i="20" s="1"/>
  <c r="I37" i="20" s="1"/>
  <c r="J37" i="20" s="1"/>
  <c r="C40" i="20"/>
  <c r="D40" i="20" s="1"/>
  <c r="E40" i="20" s="1"/>
  <c r="F40" i="20" s="1"/>
  <c r="G40" i="20" s="1"/>
  <c r="H40" i="20" s="1"/>
  <c r="I40" i="20" s="1"/>
  <c r="J40" i="20" s="1"/>
  <c r="B58" i="20" l="1"/>
  <c r="B75" i="20"/>
  <c r="C39" i="20"/>
  <c r="C42" i="20" s="1"/>
  <c r="D45" i="20"/>
  <c r="E45" i="20" s="1"/>
  <c r="F45" i="20" s="1"/>
  <c r="G45" i="20" s="1"/>
  <c r="H45" i="20" s="1"/>
  <c r="I45" i="20" s="1"/>
  <c r="J45" i="20" s="1"/>
  <c r="D39" i="20" l="1"/>
  <c r="E39" i="20" s="1"/>
  <c r="F39" i="20" s="1"/>
  <c r="G39" i="20" s="1"/>
  <c r="H39" i="20" s="1"/>
  <c r="I39" i="20" s="1"/>
  <c r="J39" i="20" s="1"/>
  <c r="B81" i="20"/>
  <c r="B83" i="20" s="1"/>
  <c r="B85" i="20" s="1"/>
  <c r="C79" i="20"/>
  <c r="B60" i="20"/>
  <c r="B62" i="20" s="1"/>
  <c r="C43" i="20"/>
  <c r="D42" i="20"/>
  <c r="E42" i="20" s="1"/>
  <c r="F42" i="20" s="1"/>
  <c r="G42" i="20" s="1"/>
  <c r="H42" i="20" s="1"/>
  <c r="I42" i="20" s="1"/>
  <c r="J42" i="20" s="1"/>
  <c r="D79" i="20" l="1"/>
  <c r="H65" i="20"/>
  <c r="F65" i="20"/>
  <c r="C48" i="20"/>
  <c r="C77" i="20" s="1"/>
  <c r="D43" i="20"/>
  <c r="E43" i="20" s="1"/>
  <c r="F43" i="20" s="1"/>
  <c r="G43" i="20" s="1"/>
  <c r="H43" i="20" s="1"/>
  <c r="I43" i="20" s="1"/>
  <c r="J43" i="20" s="1"/>
  <c r="C81" i="20" l="1"/>
  <c r="C83" i="20" s="1"/>
  <c r="C85" i="20" s="1"/>
  <c r="E79" i="20"/>
  <c r="C58" i="20"/>
  <c r="D48" i="20"/>
  <c r="D77" i="20" s="1"/>
  <c r="D81" i="20" l="1"/>
  <c r="D83" i="20" s="1"/>
  <c r="D85" i="20" s="1"/>
  <c r="F79" i="20"/>
  <c r="C60" i="20"/>
  <c r="C62" i="20" s="1"/>
  <c r="D58" i="20"/>
  <c r="D60" i="20" s="1"/>
  <c r="E48" i="20"/>
  <c r="E77" i="20" s="1"/>
  <c r="E81" i="20" s="1"/>
  <c r="E83" i="20" s="1"/>
  <c r="E85" i="20" s="1"/>
  <c r="G79" i="20" l="1"/>
  <c r="E58" i="20"/>
  <c r="F48" i="20"/>
  <c r="F77" i="20" s="1"/>
  <c r="F81" i="20" s="1"/>
  <c r="F83" i="20" s="1"/>
  <c r="F85" i="20" s="1"/>
  <c r="D62" i="20"/>
  <c r="H79" i="20" l="1"/>
  <c r="G48" i="20"/>
  <c r="G77" i="20" s="1"/>
  <c r="G81" i="20" s="1"/>
  <c r="G83" i="20" s="1"/>
  <c r="G85" i="20" s="1"/>
  <c r="F58" i="20"/>
  <c r="F60" i="20" s="1"/>
  <c r="E60" i="20"/>
  <c r="E62" i="20" s="1"/>
  <c r="I79" i="20" l="1"/>
  <c r="F62" i="20"/>
  <c r="H48" i="20"/>
  <c r="H77" i="20" s="1"/>
  <c r="H81" i="20" s="1"/>
  <c r="H83" i="20" s="1"/>
  <c r="H85" i="20" s="1"/>
  <c r="G58" i="20"/>
  <c r="J79" i="20" l="1"/>
  <c r="G60" i="20"/>
  <c r="G62" i="20" s="1"/>
  <c r="I48" i="20"/>
  <c r="I77" i="20" s="1"/>
  <c r="I81" i="20" s="1"/>
  <c r="I83" i="20" s="1"/>
  <c r="I85" i="20" s="1"/>
  <c r="H58" i="20"/>
  <c r="H60" i="20" s="1"/>
  <c r="J48" i="20" l="1"/>
  <c r="I58" i="20"/>
  <c r="I60" i="20" s="1"/>
  <c r="H62" i="20"/>
  <c r="J58" i="20" l="1"/>
  <c r="J60" i="20" s="1"/>
  <c r="J77" i="20"/>
  <c r="H67" i="20"/>
  <c r="I62" i="20"/>
  <c r="J62" i="20" l="1"/>
  <c r="B65" i="20" s="1"/>
  <c r="D65" i="20"/>
  <c r="J81" i="20"/>
  <c r="J83" i="20" s="1"/>
  <c r="J85" i="20" s="1"/>
  <c r="B88" i="20" s="1"/>
</calcChain>
</file>

<file path=xl/sharedStrings.xml><?xml version="1.0" encoding="utf-8"?>
<sst xmlns="http://schemas.openxmlformats.org/spreadsheetml/2006/main" count="82" uniqueCount="72">
  <si>
    <t>Year</t>
  </si>
  <si>
    <t xml:space="preserve"> </t>
  </si>
  <si>
    <t>Opex</t>
  </si>
  <si>
    <t>∆EBITDA</t>
  </si>
  <si>
    <t>Discounted cash-flows</t>
  </si>
  <si>
    <t xml:space="preserve"> (Opex)</t>
  </si>
  <si>
    <t>$k</t>
  </si>
  <si>
    <t>$k       =</t>
  </si>
  <si>
    <t xml:space="preserve">   =      </t>
  </si>
  <si>
    <t xml:space="preserve">  +</t>
  </si>
  <si>
    <t>Capex</t>
  </si>
  <si>
    <t xml:space="preserve"> =</t>
  </si>
  <si>
    <t xml:space="preserve"> -</t>
  </si>
  <si>
    <t xml:space="preserve"> +</t>
  </si>
  <si>
    <t>Besoin en Fonds de Roulement</t>
  </si>
  <si>
    <t>Rappel</t>
  </si>
  <si>
    <t>Exercice</t>
  </si>
  <si>
    <t>Les ressources financières sont mobilisées pour financer le projet</t>
  </si>
  <si>
    <t>Lorsque les ventes augmentent, le Besoin en Fonde de Rouylement augmente aussi :</t>
  </si>
  <si>
    <t xml:space="preserve"> * Plus de stocks, parce que plus de production</t>
  </si>
  <si>
    <t xml:space="preserve"> * Plus de crédit clients , parce que plus de ventes</t>
  </si>
  <si>
    <t xml:space="preserve"> * Plus de crédit fournisseurs, parce que plus d'achats</t>
  </si>
  <si>
    <t>Vous devez, donc, lever des fonds pour financer</t>
  </si>
  <si>
    <t>1) l'augmentation de la capacité (acheter la machine)</t>
  </si>
  <si>
    <t>2) l'augmentation du BFR</t>
  </si>
  <si>
    <t>1) vous récupérer les fonds à la fin</t>
  </si>
  <si>
    <t>2) vous déduisez le coût (CMPC) de financement de l'augmentation du BFR des cash-flows annuels</t>
  </si>
  <si>
    <t>Et vous obtenez le même résultat / VAN</t>
  </si>
  <si>
    <t>Investissement (Capex)</t>
  </si>
  <si>
    <t>Ventes</t>
  </si>
  <si>
    <t>unités à</t>
  </si>
  <si>
    <t>$ / unité</t>
  </si>
  <si>
    <t>Coûts fixes</t>
  </si>
  <si>
    <t>Coûts variables</t>
  </si>
  <si>
    <t>multiplié par</t>
  </si>
  <si>
    <t>unités</t>
  </si>
  <si>
    <t>Taux d'impôt</t>
  </si>
  <si>
    <t>Nombre d'années</t>
  </si>
  <si>
    <t>Taux d'actualisation (CMPC)</t>
  </si>
  <si>
    <t>Stocks</t>
  </si>
  <si>
    <t>Crédit clients</t>
  </si>
  <si>
    <t>Crédit fournisseurs</t>
  </si>
  <si>
    <t>Achats</t>
  </si>
  <si>
    <t>des coûts variables</t>
  </si>
  <si>
    <t>mois de production</t>
  </si>
  <si>
    <t>jours de ventes</t>
  </si>
  <si>
    <t>jours d'achats</t>
  </si>
  <si>
    <t>du coût de production</t>
  </si>
  <si>
    <t>Coût de production</t>
  </si>
  <si>
    <t>Années</t>
  </si>
  <si>
    <t>∆EBITDA * (1 - T)</t>
  </si>
  <si>
    <t>∆Amortissement</t>
  </si>
  <si>
    <t>T * ∆Amortissement</t>
  </si>
  <si>
    <t>Entrées de fonds annuelles</t>
  </si>
  <si>
    <t>Capex (cash out)</t>
  </si>
  <si>
    <t>Total cash in- et out-flows</t>
  </si>
  <si>
    <t>DCF cumulés</t>
  </si>
  <si>
    <r>
      <t>V</t>
    </r>
    <r>
      <rPr>
        <sz val="14"/>
        <color theme="1"/>
        <rFont val="Calibri (Corps)_x0000_"/>
      </rPr>
      <t xml:space="preserve">aleur </t>
    </r>
    <r>
      <rPr>
        <b/>
        <u/>
        <sz val="14"/>
        <color theme="1"/>
        <rFont val="Calibri (Corps)_x0000_"/>
      </rPr>
      <t>A</t>
    </r>
    <r>
      <rPr>
        <sz val="14"/>
        <color theme="1"/>
        <rFont val="Calibri (Corps)_x0000_"/>
      </rPr>
      <t xml:space="preserve">ctuelle </t>
    </r>
    <r>
      <rPr>
        <b/>
        <u/>
        <sz val="14"/>
        <color theme="1"/>
        <rFont val="Calibri (Corps)_x0000_"/>
      </rPr>
      <t>N</t>
    </r>
    <r>
      <rPr>
        <sz val="14"/>
        <color theme="1"/>
        <rFont val="Calibri (Corps)_x0000_"/>
      </rPr>
      <t>ette (VAN)</t>
    </r>
  </si>
  <si>
    <t>Payback financier</t>
  </si>
  <si>
    <t>Payback comptable</t>
  </si>
  <si>
    <r>
      <t>T</t>
    </r>
    <r>
      <rPr>
        <sz val="14"/>
        <color theme="1"/>
        <rFont val="Calibri (Corps)_x0000_"/>
      </rPr>
      <t xml:space="preserve">aux </t>
    </r>
    <r>
      <rPr>
        <b/>
        <u/>
        <sz val="14"/>
        <color theme="1"/>
        <rFont val="Calibri (Corps)_x0000_"/>
      </rPr>
      <t>I</t>
    </r>
    <r>
      <rPr>
        <sz val="14"/>
        <color theme="1"/>
        <rFont val="Calibri (Corps)_x0000_"/>
      </rPr>
      <t xml:space="preserve">nterne de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 (Corps)_x0000_"/>
      </rPr>
      <t>entabilité (TIR)</t>
    </r>
  </si>
  <si>
    <t>Augmentation des stocks</t>
  </si>
  <si>
    <t>Augmentation du crédit clients</t>
  </si>
  <si>
    <t>augmentation du crédit fournisseurs</t>
  </si>
  <si>
    <t>Impact trésorerie du ∆BFR (cash-out)</t>
  </si>
  <si>
    <t>Récupération du ∆BFR   (cash-in)</t>
  </si>
  <si>
    <t>Cash-flows</t>
  </si>
  <si>
    <t>Coût de financement du ∆BFR</t>
  </si>
  <si>
    <t>Total cash-flows</t>
  </si>
  <si>
    <t>années</t>
  </si>
  <si>
    <t xml:space="preserve"> / (1 + CMPC)^8</t>
  </si>
  <si>
    <t>Deux méthodes pour prendre en compte la varition du BFR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</si>
</sst>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10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 (Corps)_x0000_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 (Corps)_x0000_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9" fontId="1" fillId="0" borderId="0" xfId="0" applyNumberFormat="1" applyFont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5" fillId="0" borderId="5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1" fillId="2" borderId="3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1" fillId="0" borderId="3" xfId="0" applyNumberFormat="1" applyFont="1" applyFill="1" applyBorder="1"/>
    <xf numFmtId="164" fontId="2" fillId="0" borderId="0" xfId="0" applyNumberFormat="1" applyFont="1"/>
    <xf numFmtId="164" fontId="2" fillId="0" borderId="3" xfId="0" applyNumberFormat="1" applyFont="1" applyFill="1" applyBorder="1"/>
    <xf numFmtId="0" fontId="1" fillId="0" borderId="0" xfId="0" applyFont="1"/>
    <xf numFmtId="164" fontId="7" fillId="0" borderId="3" xfId="0" applyNumberFormat="1" applyFont="1" applyBorder="1"/>
    <xf numFmtId="164" fontId="2" fillId="0" borderId="3" xfId="0" applyNumberFormat="1" applyFont="1" applyBorder="1"/>
    <xf numFmtId="164" fontId="7" fillId="2" borderId="3" xfId="0" applyNumberFormat="1" applyFont="1" applyFill="1" applyBorder="1"/>
    <xf numFmtId="164" fontId="2" fillId="2" borderId="3" xfId="0" applyNumberFormat="1" applyFont="1" applyFill="1" applyBorder="1"/>
    <xf numFmtId="164" fontId="1" fillId="0" borderId="0" xfId="0" applyNumberFormat="1" applyFont="1" applyFill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3" borderId="6" xfId="0" applyFont="1" applyFill="1" applyBorder="1"/>
    <xf numFmtId="164" fontId="1" fillId="3" borderId="7" xfId="0" applyNumberFormat="1" applyFont="1" applyFill="1" applyBorder="1"/>
    <xf numFmtId="0" fontId="1" fillId="3" borderId="7" xfId="0" applyFont="1" applyFill="1" applyBorder="1"/>
    <xf numFmtId="164" fontId="1" fillId="3" borderId="8" xfId="0" applyNumberFormat="1" applyFont="1" applyFill="1" applyBorder="1"/>
    <xf numFmtId="164" fontId="1" fillId="3" borderId="9" xfId="0" applyNumberFormat="1" applyFont="1" applyFill="1" applyBorder="1"/>
    <xf numFmtId="0" fontId="1" fillId="3" borderId="0" xfId="0" applyFont="1" applyFill="1" applyBorder="1"/>
    <xf numFmtId="164" fontId="1" fillId="3" borderId="10" xfId="0" applyNumberFormat="1" applyFont="1" applyFill="1" applyBorder="1"/>
    <xf numFmtId="164" fontId="1" fillId="3" borderId="0" xfId="0" applyNumberFormat="1" applyFont="1" applyFill="1" applyBorder="1"/>
    <xf numFmtId="9" fontId="1" fillId="3" borderId="0" xfId="1" applyFont="1" applyFill="1" applyBorder="1"/>
    <xf numFmtId="164" fontId="1" fillId="3" borderId="11" xfId="0" applyNumberFormat="1" applyFont="1" applyFill="1" applyBorder="1"/>
    <xf numFmtId="164" fontId="1" fillId="3" borderId="12" xfId="0" applyNumberFormat="1" applyFont="1" applyFill="1" applyBorder="1"/>
    <xf numFmtId="9" fontId="1" fillId="3" borderId="12" xfId="1" applyFont="1" applyFill="1" applyBorder="1"/>
    <xf numFmtId="164" fontId="1" fillId="3" borderId="13" xfId="0" applyNumberFormat="1" applyFont="1" applyFill="1" applyBorder="1"/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164" fontId="1" fillId="4" borderId="3" xfId="0" applyNumberFormat="1" applyFont="1" applyFill="1" applyBorder="1"/>
    <xf numFmtId="164" fontId="8" fillId="0" borderId="0" xfId="0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L104"/>
  <sheetViews>
    <sheetView tabSelected="1" workbookViewId="0">
      <selection activeCell="A15" sqref="A15"/>
    </sheetView>
  </sheetViews>
  <sheetFormatPr baseColWidth="10" defaultRowHeight="19"/>
  <cols>
    <col min="1" max="1" width="36.1640625" style="3" customWidth="1"/>
    <col min="2" max="2" width="10.83203125" style="3"/>
    <col min="3" max="3" width="12.5" style="3" customWidth="1"/>
    <col min="4" max="7" width="10.83203125" style="3"/>
    <col min="8" max="8" width="12" style="3" bestFit="1" customWidth="1"/>
    <col min="9" max="16384" width="10.83203125" style="3"/>
  </cols>
  <sheetData>
    <row r="1" spans="1:12" ht="20" thickBot="1"/>
    <row r="2" spans="1:12" ht="31" thickTop="1" thickBot="1">
      <c r="A2" s="11" t="s">
        <v>15</v>
      </c>
      <c r="F2" s="13" t="s">
        <v>14</v>
      </c>
    </row>
    <row r="3" spans="1:12" ht="20" thickTop="1"/>
    <row r="4" spans="1:12">
      <c r="A4" s="19" t="s">
        <v>17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>
      <c r="A6" s="19" t="s">
        <v>18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>
      <c r="A7" s="19"/>
      <c r="B7" s="19" t="s">
        <v>19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>
      <c r="A8" s="19"/>
      <c r="B8" s="19" t="s">
        <v>20</v>
      </c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>
      <c r="A9" s="19"/>
      <c r="B9" s="19" t="s">
        <v>21</v>
      </c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>
      <c r="A11" s="19" t="s">
        <v>22</v>
      </c>
      <c r="B11" s="19"/>
      <c r="C11" s="19"/>
      <c r="D11" s="19" t="s">
        <v>23</v>
      </c>
      <c r="E11" s="19"/>
      <c r="F11" s="19"/>
      <c r="G11" s="19"/>
      <c r="H11" s="19"/>
      <c r="I11" s="19"/>
      <c r="J11" s="19"/>
      <c r="K11" s="19"/>
      <c r="L11" s="19"/>
    </row>
    <row r="12" spans="1:12">
      <c r="A12" s="19"/>
      <c r="D12" s="3" t="s">
        <v>24</v>
      </c>
    </row>
    <row r="14" spans="1:12">
      <c r="A14" s="3" t="s">
        <v>71</v>
      </c>
      <c r="D14" s="3" t="s">
        <v>25</v>
      </c>
    </row>
    <row r="15" spans="1:12">
      <c r="D15" s="3" t="s">
        <v>26</v>
      </c>
    </row>
    <row r="17" spans="1:12">
      <c r="A17" s="3" t="s">
        <v>27</v>
      </c>
    </row>
    <row r="18" spans="1:12" ht="20" thickBot="1"/>
    <row r="19" spans="1:12" ht="28" customHeight="1" thickTop="1" thickBot="1">
      <c r="A19" s="11" t="s">
        <v>16</v>
      </c>
    </row>
    <row r="20" spans="1:12" ht="20" thickTop="1"/>
    <row r="21" spans="1:12">
      <c r="A21" s="3" t="s">
        <v>28</v>
      </c>
      <c r="B21" s="3">
        <v>1200</v>
      </c>
      <c r="C21" s="3" t="s">
        <v>6</v>
      </c>
    </row>
    <row r="22" spans="1:12">
      <c r="A22" s="3" t="s">
        <v>29</v>
      </c>
      <c r="B22" s="24">
        <f>D22*F22/1000</f>
        <v>1500</v>
      </c>
      <c r="C22" s="3" t="s">
        <v>7</v>
      </c>
      <c r="D22" s="4">
        <v>15000</v>
      </c>
      <c r="E22" s="4" t="s">
        <v>30</v>
      </c>
      <c r="F22" s="4">
        <v>100</v>
      </c>
      <c r="G22" s="10" t="s">
        <v>31</v>
      </c>
    </row>
    <row r="23" spans="1:12">
      <c r="A23" s="3" t="s">
        <v>2</v>
      </c>
      <c r="B23" s="24">
        <f>F23+F24*I24/1000</f>
        <v>1000</v>
      </c>
      <c r="C23" s="3" t="s">
        <v>7</v>
      </c>
      <c r="D23" s="3" t="s">
        <v>32</v>
      </c>
      <c r="E23" s="9" t="s">
        <v>8</v>
      </c>
      <c r="F23" s="4">
        <v>400</v>
      </c>
      <c r="G23" s="3" t="s">
        <v>6</v>
      </c>
    </row>
    <row r="24" spans="1:12">
      <c r="C24" s="9" t="s">
        <v>9</v>
      </c>
      <c r="D24" s="3" t="s">
        <v>33</v>
      </c>
      <c r="F24" s="4">
        <v>40</v>
      </c>
      <c r="G24" s="10" t="s">
        <v>31</v>
      </c>
      <c r="H24" s="4" t="s">
        <v>34</v>
      </c>
      <c r="I24" s="4">
        <f>D22</f>
        <v>15000</v>
      </c>
      <c r="J24" s="3" t="s">
        <v>35</v>
      </c>
    </row>
    <row r="25" spans="1:12">
      <c r="C25" s="9"/>
      <c r="F25" s="4"/>
      <c r="G25" s="10"/>
      <c r="H25" s="4"/>
      <c r="I25" s="4"/>
    </row>
    <row r="26" spans="1:12">
      <c r="C26" s="9"/>
      <c r="F26" s="4"/>
      <c r="G26" s="10"/>
      <c r="H26" s="4"/>
      <c r="I26" s="4"/>
    </row>
    <row r="27" spans="1:12">
      <c r="A27" s="3" t="s">
        <v>36</v>
      </c>
      <c r="B27" s="5">
        <v>0.35</v>
      </c>
      <c r="E27" s="28" t="s">
        <v>14</v>
      </c>
      <c r="F27" s="29"/>
      <c r="G27" s="30"/>
      <c r="H27" s="30"/>
      <c r="I27" s="30"/>
      <c r="J27" s="31"/>
    </row>
    <row r="28" spans="1:12">
      <c r="A28" s="3" t="s">
        <v>37</v>
      </c>
      <c r="B28" s="3">
        <v>8</v>
      </c>
      <c r="E28" s="32"/>
      <c r="F28" s="33"/>
      <c r="G28" s="33"/>
      <c r="H28" s="33"/>
      <c r="I28" s="33"/>
      <c r="J28" s="34"/>
    </row>
    <row r="29" spans="1:12">
      <c r="A29" s="3" t="s">
        <v>38</v>
      </c>
      <c r="B29" s="5">
        <v>7.0000000000000007E-2</v>
      </c>
      <c r="E29" s="32"/>
      <c r="F29" s="35" t="s">
        <v>48</v>
      </c>
      <c r="G29" s="35"/>
      <c r="H29" s="36">
        <v>1</v>
      </c>
      <c r="I29" s="35" t="s">
        <v>43</v>
      </c>
      <c r="J29" s="34"/>
      <c r="L29" s="3" t="s">
        <v>1</v>
      </c>
    </row>
    <row r="30" spans="1:12">
      <c r="B30" s="5"/>
      <c r="E30" s="32"/>
      <c r="F30" s="35" t="s">
        <v>39</v>
      </c>
      <c r="G30" s="35"/>
      <c r="H30" s="35">
        <v>1</v>
      </c>
      <c r="I30" s="35" t="s">
        <v>44</v>
      </c>
      <c r="J30" s="34"/>
    </row>
    <row r="31" spans="1:12">
      <c r="B31" s="5"/>
      <c r="E31" s="32"/>
      <c r="F31" s="35" t="s">
        <v>40</v>
      </c>
      <c r="G31" s="35"/>
      <c r="H31" s="35">
        <v>45</v>
      </c>
      <c r="I31" s="35" t="s">
        <v>45</v>
      </c>
      <c r="J31" s="34"/>
    </row>
    <row r="32" spans="1:12">
      <c r="B32" s="5"/>
      <c r="E32" s="32"/>
      <c r="F32" s="35" t="s">
        <v>41</v>
      </c>
      <c r="G32" s="35"/>
      <c r="H32" s="35">
        <v>45</v>
      </c>
      <c r="I32" s="35" t="s">
        <v>46</v>
      </c>
      <c r="J32" s="34"/>
    </row>
    <row r="33" spans="1:10">
      <c r="B33" s="5"/>
      <c r="E33" s="37"/>
      <c r="F33" s="38" t="s">
        <v>42</v>
      </c>
      <c r="G33" s="38"/>
      <c r="H33" s="39">
        <v>0.6</v>
      </c>
      <c r="I33" s="38" t="s">
        <v>47</v>
      </c>
      <c r="J33" s="40"/>
    </row>
    <row r="34" spans="1:10">
      <c r="B34" s="5"/>
    </row>
    <row r="35" spans="1:10">
      <c r="B35" s="5"/>
    </row>
    <row r="37" spans="1:10">
      <c r="A37" s="1" t="s">
        <v>49</v>
      </c>
      <c r="B37" s="1">
        <v>0</v>
      </c>
      <c r="C37" s="1">
        <f>B37+1</f>
        <v>1</v>
      </c>
      <c r="D37" s="1">
        <f>C37+1</f>
        <v>2</v>
      </c>
      <c r="E37" s="1">
        <f t="shared" ref="E37:J37" si="0">D37+1</f>
        <v>3</v>
      </c>
      <c r="F37" s="1">
        <f t="shared" si="0"/>
        <v>4</v>
      </c>
      <c r="G37" s="1">
        <f t="shared" si="0"/>
        <v>5</v>
      </c>
      <c r="H37" s="1">
        <f t="shared" si="0"/>
        <v>6</v>
      </c>
      <c r="I37" s="1">
        <f t="shared" si="0"/>
        <v>7</v>
      </c>
      <c r="J37" s="1">
        <f t="shared" si="0"/>
        <v>8</v>
      </c>
    </row>
    <row r="38" spans="1:10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>
      <c r="A39" s="7" t="s">
        <v>29</v>
      </c>
      <c r="B39" s="7"/>
      <c r="C39" s="16">
        <f>B22</f>
        <v>1500</v>
      </c>
      <c r="D39" s="16">
        <f>C39</f>
        <v>1500</v>
      </c>
      <c r="E39" s="16">
        <f t="shared" ref="E39:J40" si="1">D39</f>
        <v>1500</v>
      </c>
      <c r="F39" s="16">
        <f t="shared" si="1"/>
        <v>1500</v>
      </c>
      <c r="G39" s="16">
        <f t="shared" si="1"/>
        <v>1500</v>
      </c>
      <c r="H39" s="16">
        <f t="shared" si="1"/>
        <v>1500</v>
      </c>
      <c r="I39" s="16">
        <f t="shared" si="1"/>
        <v>1500</v>
      </c>
      <c r="J39" s="16">
        <f t="shared" si="1"/>
        <v>1500</v>
      </c>
    </row>
    <row r="40" spans="1:10">
      <c r="A40" s="7" t="s">
        <v>5</v>
      </c>
      <c r="B40" s="7"/>
      <c r="C40" s="16">
        <f>-B23</f>
        <v>-1000</v>
      </c>
      <c r="D40" s="16">
        <f>C40</f>
        <v>-1000</v>
      </c>
      <c r="E40" s="16">
        <f t="shared" si="1"/>
        <v>-1000</v>
      </c>
      <c r="F40" s="16">
        <f t="shared" si="1"/>
        <v>-1000</v>
      </c>
      <c r="G40" s="16">
        <f t="shared" si="1"/>
        <v>-1000</v>
      </c>
      <c r="H40" s="16">
        <f t="shared" si="1"/>
        <v>-1000</v>
      </c>
      <c r="I40" s="16">
        <f t="shared" si="1"/>
        <v>-1000</v>
      </c>
      <c r="J40" s="16">
        <f t="shared" si="1"/>
        <v>-1000</v>
      </c>
    </row>
    <row r="41" spans="1:10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>
      <c r="A42" s="7" t="s">
        <v>3</v>
      </c>
      <c r="B42" s="7"/>
      <c r="C42" s="16">
        <f>C39+C40</f>
        <v>500</v>
      </c>
      <c r="D42" s="16">
        <f>C42</f>
        <v>500</v>
      </c>
      <c r="E42" s="16">
        <f t="shared" ref="E42:J43" si="2">D42</f>
        <v>500</v>
      </c>
      <c r="F42" s="16">
        <f t="shared" si="2"/>
        <v>500</v>
      </c>
      <c r="G42" s="16">
        <f t="shared" si="2"/>
        <v>500</v>
      </c>
      <c r="H42" s="16">
        <f t="shared" si="2"/>
        <v>500</v>
      </c>
      <c r="I42" s="16">
        <f t="shared" si="2"/>
        <v>500</v>
      </c>
      <c r="J42" s="16">
        <f t="shared" si="2"/>
        <v>500</v>
      </c>
    </row>
    <row r="43" spans="1:10">
      <c r="A43" s="7" t="s">
        <v>50</v>
      </c>
      <c r="B43" s="7"/>
      <c r="C43" s="16">
        <f>C42*(1-B27)</f>
        <v>325</v>
      </c>
      <c r="D43" s="16">
        <f>C43</f>
        <v>325</v>
      </c>
      <c r="E43" s="16">
        <f t="shared" si="2"/>
        <v>325</v>
      </c>
      <c r="F43" s="16">
        <f t="shared" si="2"/>
        <v>325</v>
      </c>
      <c r="G43" s="16">
        <f t="shared" si="2"/>
        <v>325</v>
      </c>
      <c r="H43" s="16">
        <f t="shared" si="2"/>
        <v>325</v>
      </c>
      <c r="I43" s="16">
        <f t="shared" si="2"/>
        <v>325</v>
      </c>
      <c r="J43" s="16">
        <f t="shared" si="2"/>
        <v>325</v>
      </c>
    </row>
    <row r="44" spans="1:10">
      <c r="A44" s="7"/>
      <c r="B44" s="7"/>
      <c r="C44" s="16"/>
      <c r="D44" s="7"/>
      <c r="E44" s="7"/>
      <c r="F44" s="7"/>
      <c r="G44" s="7"/>
      <c r="H44" s="7"/>
      <c r="I44" s="7"/>
      <c r="J44" s="7"/>
    </row>
    <row r="45" spans="1:10">
      <c r="A45" s="7" t="s">
        <v>51</v>
      </c>
      <c r="B45" s="7"/>
      <c r="C45" s="16">
        <f>B21/B28</f>
        <v>150</v>
      </c>
      <c r="D45" s="16">
        <f>C45</f>
        <v>150</v>
      </c>
      <c r="E45" s="16">
        <f t="shared" ref="E45:J48" si="3">D45</f>
        <v>150</v>
      </c>
      <c r="F45" s="16">
        <f t="shared" si="3"/>
        <v>150</v>
      </c>
      <c r="G45" s="16">
        <f t="shared" si="3"/>
        <v>150</v>
      </c>
      <c r="H45" s="16">
        <f t="shared" si="3"/>
        <v>150</v>
      </c>
      <c r="I45" s="16">
        <f t="shared" si="3"/>
        <v>150</v>
      </c>
      <c r="J45" s="16">
        <f t="shared" si="3"/>
        <v>150</v>
      </c>
    </row>
    <row r="46" spans="1:10">
      <c r="A46" s="7" t="s">
        <v>52</v>
      </c>
      <c r="B46" s="7"/>
      <c r="C46" s="16">
        <f>C45*B27</f>
        <v>52.5</v>
      </c>
      <c r="D46" s="16">
        <f>C46</f>
        <v>52.5</v>
      </c>
      <c r="E46" s="16">
        <f t="shared" si="3"/>
        <v>52.5</v>
      </c>
      <c r="F46" s="16">
        <f t="shared" si="3"/>
        <v>52.5</v>
      </c>
      <c r="G46" s="16">
        <f t="shared" si="3"/>
        <v>52.5</v>
      </c>
      <c r="H46" s="16">
        <f t="shared" si="3"/>
        <v>52.5</v>
      </c>
      <c r="I46" s="16">
        <f t="shared" si="3"/>
        <v>52.5</v>
      </c>
      <c r="J46" s="16">
        <f t="shared" si="3"/>
        <v>52.5</v>
      </c>
    </row>
    <row r="47" spans="1:10">
      <c r="A47" s="7"/>
      <c r="B47" s="7"/>
      <c r="C47" s="16"/>
      <c r="D47" s="7"/>
      <c r="E47" s="7"/>
      <c r="F47" s="7"/>
      <c r="G47" s="7"/>
      <c r="H47" s="7"/>
      <c r="I47" s="7"/>
      <c r="J47" s="7"/>
    </row>
    <row r="48" spans="1:10">
      <c r="A48" s="7" t="s">
        <v>53</v>
      </c>
      <c r="B48" s="7"/>
      <c r="C48" s="16">
        <f>C43+C46</f>
        <v>377.5</v>
      </c>
      <c r="D48" s="16">
        <f>C48</f>
        <v>377.5</v>
      </c>
      <c r="E48" s="16">
        <f t="shared" si="3"/>
        <v>377.5</v>
      </c>
      <c r="F48" s="16">
        <f t="shared" si="3"/>
        <v>377.5</v>
      </c>
      <c r="G48" s="16">
        <f t="shared" si="3"/>
        <v>377.5</v>
      </c>
      <c r="H48" s="16">
        <f t="shared" si="3"/>
        <v>377.5</v>
      </c>
      <c r="I48" s="16">
        <f t="shared" si="3"/>
        <v>377.5</v>
      </c>
      <c r="J48" s="16">
        <f t="shared" si="3"/>
        <v>377.5</v>
      </c>
    </row>
    <row r="49" spans="1:10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>
      <c r="A50" s="7" t="s">
        <v>54</v>
      </c>
      <c r="B50" s="16">
        <f>-B21</f>
        <v>-1200</v>
      </c>
      <c r="C50" s="7"/>
      <c r="D50" s="7"/>
      <c r="E50" s="7"/>
      <c r="F50" s="7"/>
      <c r="G50" s="7"/>
      <c r="H50" s="7"/>
      <c r="I50" s="7"/>
      <c r="J50" s="7"/>
    </row>
    <row r="51" spans="1:10">
      <c r="A51" s="7"/>
      <c r="B51" s="16"/>
      <c r="C51" s="7"/>
      <c r="D51" s="7"/>
      <c r="E51" s="7"/>
      <c r="F51" s="7"/>
      <c r="G51" s="7"/>
      <c r="H51" s="7"/>
      <c r="I51" s="7"/>
      <c r="J51" s="7"/>
    </row>
    <row r="52" spans="1:10">
      <c r="A52" s="20" t="s">
        <v>61</v>
      </c>
      <c r="B52" s="22"/>
      <c r="C52" s="20"/>
      <c r="D52" s="20"/>
      <c r="E52" s="20"/>
      <c r="F52" s="20"/>
      <c r="G52" s="20"/>
      <c r="H52" s="20"/>
      <c r="I52" s="20"/>
      <c r="J52" s="20"/>
    </row>
    <row r="53" spans="1:10">
      <c r="A53" s="20" t="s">
        <v>62</v>
      </c>
      <c r="B53" s="22"/>
      <c r="C53" s="20"/>
      <c r="D53" s="20"/>
      <c r="E53" s="20"/>
      <c r="F53" s="20"/>
      <c r="G53" s="20"/>
      <c r="H53" s="20"/>
      <c r="I53" s="20"/>
      <c r="J53" s="20"/>
    </row>
    <row r="54" spans="1:10">
      <c r="A54" s="20" t="s">
        <v>63</v>
      </c>
      <c r="B54" s="22"/>
      <c r="C54" s="20"/>
      <c r="D54" s="20"/>
      <c r="E54" s="20"/>
      <c r="F54" s="20"/>
      <c r="G54" s="20"/>
      <c r="H54" s="20"/>
      <c r="I54" s="20"/>
      <c r="J54" s="20"/>
    </row>
    <row r="55" spans="1:10">
      <c r="A55" s="7" t="s">
        <v>64</v>
      </c>
      <c r="B55" s="23"/>
      <c r="C55" s="7"/>
      <c r="D55" s="7"/>
      <c r="E55" s="7"/>
      <c r="F55" s="7"/>
      <c r="G55" s="7"/>
      <c r="H55" s="7"/>
      <c r="I55" s="7"/>
      <c r="J55" s="7"/>
    </row>
    <row r="56" spans="1:10">
      <c r="A56" s="7" t="s">
        <v>65</v>
      </c>
      <c r="B56" s="21"/>
      <c r="C56" s="7"/>
      <c r="D56" s="7"/>
      <c r="E56" s="7"/>
      <c r="F56" s="7"/>
      <c r="G56" s="7"/>
      <c r="H56" s="7"/>
      <c r="I56" s="7"/>
      <c r="J56" s="14"/>
    </row>
    <row r="57" spans="1:10">
      <c r="A57" s="7"/>
      <c r="B57" s="16"/>
      <c r="C57" s="7"/>
      <c r="D57" s="7"/>
      <c r="E57" s="7"/>
      <c r="F57" s="7"/>
      <c r="G57" s="7"/>
      <c r="H57" s="7"/>
      <c r="I57" s="7"/>
      <c r="J57" s="7"/>
    </row>
    <row r="58" spans="1:10">
      <c r="A58" s="7" t="s">
        <v>55</v>
      </c>
      <c r="B58" s="14">
        <f>B50</f>
        <v>-1200</v>
      </c>
      <c r="C58" s="16">
        <f t="shared" ref="C58:J58" si="4">C48</f>
        <v>377.5</v>
      </c>
      <c r="D58" s="16">
        <f t="shared" si="4"/>
        <v>377.5</v>
      </c>
      <c r="E58" s="16">
        <f t="shared" si="4"/>
        <v>377.5</v>
      </c>
      <c r="F58" s="16">
        <f t="shared" si="4"/>
        <v>377.5</v>
      </c>
      <c r="G58" s="16">
        <f t="shared" si="4"/>
        <v>377.5</v>
      </c>
      <c r="H58" s="16">
        <f t="shared" si="4"/>
        <v>377.5</v>
      </c>
      <c r="I58" s="16">
        <f t="shared" si="4"/>
        <v>377.5</v>
      </c>
      <c r="J58" s="14">
        <f t="shared" si="4"/>
        <v>377.5</v>
      </c>
    </row>
    <row r="59" spans="1:10">
      <c r="A59" s="7"/>
      <c r="B59" s="16"/>
      <c r="C59" s="16"/>
      <c r="D59" s="16"/>
      <c r="E59" s="16"/>
      <c r="F59" s="16"/>
      <c r="G59" s="16"/>
      <c r="H59" s="16"/>
      <c r="I59" s="16"/>
      <c r="J59" s="16"/>
    </row>
    <row r="60" spans="1:10">
      <c r="A60" s="7" t="s">
        <v>4</v>
      </c>
      <c r="B60" s="16">
        <f t="shared" ref="B60:J60" si="5">B58/((1+$B29)^B37)</f>
        <v>-1200</v>
      </c>
      <c r="C60" s="16">
        <f t="shared" si="5"/>
        <v>352.803738317757</v>
      </c>
      <c r="D60" s="16">
        <f t="shared" si="5"/>
        <v>329.7231199231374</v>
      </c>
      <c r="E60" s="16">
        <f t="shared" si="5"/>
        <v>308.15244852629661</v>
      </c>
      <c r="F60" s="16">
        <f t="shared" si="5"/>
        <v>287.9929425479408</v>
      </c>
      <c r="G60" s="16">
        <f t="shared" si="5"/>
        <v>269.1522827550848</v>
      </c>
      <c r="H60" s="16">
        <f t="shared" si="5"/>
        <v>251.54418949073349</v>
      </c>
      <c r="I60" s="16">
        <f t="shared" si="5"/>
        <v>235.08802756143314</v>
      </c>
      <c r="J60" s="16">
        <f t="shared" si="5"/>
        <v>219.70843697330201</v>
      </c>
    </row>
    <row r="61" spans="1:10">
      <c r="A61" s="7"/>
      <c r="B61" s="16"/>
      <c r="C61" s="16"/>
      <c r="D61" s="16"/>
      <c r="E61" s="16"/>
      <c r="F61" s="16"/>
      <c r="G61" s="16"/>
      <c r="H61" s="16"/>
      <c r="I61" s="16"/>
      <c r="J61" s="16"/>
    </row>
    <row r="62" spans="1:10">
      <c r="A62" s="7" t="s">
        <v>56</v>
      </c>
      <c r="B62" s="16">
        <f>B60</f>
        <v>-1200</v>
      </c>
      <c r="C62" s="16">
        <f>B62+C60</f>
        <v>-847.19626168224295</v>
      </c>
      <c r="D62" s="16">
        <f t="shared" ref="D62:J62" si="6">C62+D60</f>
        <v>-517.4731417591056</v>
      </c>
      <c r="E62" s="16">
        <f t="shared" si="6"/>
        <v>-209.32069323280899</v>
      </c>
      <c r="F62" s="16">
        <f t="shared" si="6"/>
        <v>78.672249315131808</v>
      </c>
      <c r="G62" s="16">
        <f t="shared" si="6"/>
        <v>347.82453207021661</v>
      </c>
      <c r="H62" s="16">
        <f t="shared" si="6"/>
        <v>599.36872156095012</v>
      </c>
      <c r="I62" s="16">
        <f t="shared" si="6"/>
        <v>834.45674912238326</v>
      </c>
      <c r="J62" s="18">
        <f t="shared" si="6"/>
        <v>1054.1651860956854</v>
      </c>
    </row>
    <row r="63" spans="1:10">
      <c r="A63" s="8"/>
      <c r="B63" s="8"/>
      <c r="C63" s="8"/>
      <c r="D63" s="8"/>
      <c r="E63" s="8"/>
      <c r="F63" s="8"/>
      <c r="G63" s="8"/>
      <c r="H63" s="8"/>
      <c r="I63" s="8"/>
      <c r="J63" s="8"/>
    </row>
    <row r="65" spans="1:11">
      <c r="A65" s="44" t="s">
        <v>57</v>
      </c>
      <c r="B65" s="2">
        <f>J62</f>
        <v>1054.1651860956854</v>
      </c>
      <c r="C65" s="41" t="s">
        <v>11</v>
      </c>
      <c r="D65" s="41">
        <f>B75+NPV(B29,C77:J77)</f>
        <v>1054.1651860956854</v>
      </c>
      <c r="E65" s="41" t="s">
        <v>12</v>
      </c>
      <c r="F65" s="41">
        <f>J56</f>
        <v>0</v>
      </c>
      <c r="G65" s="41" t="s">
        <v>13</v>
      </c>
      <c r="H65" s="41">
        <f>J56</f>
        <v>0</v>
      </c>
      <c r="I65" s="42" t="s">
        <v>70</v>
      </c>
      <c r="J65" s="42"/>
    </row>
    <row r="67" spans="1:11">
      <c r="A67" s="17" t="s">
        <v>58</v>
      </c>
      <c r="B67" s="15"/>
      <c r="C67" s="3" t="s">
        <v>69</v>
      </c>
      <c r="E67" s="44" t="s">
        <v>60</v>
      </c>
      <c r="H67" s="12">
        <f>IRR(B58:J58,0)</f>
        <v>0.26730121896949144</v>
      </c>
    </row>
    <row r="68" spans="1:11">
      <c r="E68" s="3" t="s">
        <v>1</v>
      </c>
    </row>
    <row r="69" spans="1:11">
      <c r="A69" s="17" t="s">
        <v>59</v>
      </c>
      <c r="B69" s="15"/>
      <c r="C69" s="3" t="s">
        <v>69</v>
      </c>
    </row>
    <row r="70" spans="1:11">
      <c r="A70"/>
      <c r="B70"/>
      <c r="C70"/>
      <c r="D70"/>
      <c r="E70"/>
      <c r="F70"/>
      <c r="G70"/>
      <c r="H70"/>
      <c r="I70"/>
      <c r="J70"/>
      <c r="K70"/>
    </row>
    <row r="71" spans="1:11">
      <c r="A71"/>
      <c r="B71"/>
      <c r="C71"/>
      <c r="D71"/>
      <c r="E71"/>
      <c r="F71"/>
      <c r="G71"/>
      <c r="H71"/>
      <c r="I71"/>
      <c r="J71"/>
      <c r="K71"/>
    </row>
    <row r="72" spans="1:11">
      <c r="A72"/>
      <c r="B72"/>
      <c r="C72"/>
      <c r="D72"/>
      <c r="E72"/>
      <c r="F72"/>
      <c r="G72"/>
      <c r="H72"/>
      <c r="I72"/>
      <c r="J72"/>
      <c r="K72"/>
    </row>
    <row r="73" spans="1:11">
      <c r="A73" s="1" t="s">
        <v>0</v>
      </c>
      <c r="B73" s="1">
        <v>0</v>
      </c>
      <c r="C73" s="1">
        <f>B73+1</f>
        <v>1</v>
      </c>
      <c r="D73" s="1">
        <f>C73+1</f>
        <v>2</v>
      </c>
      <c r="E73" s="1">
        <f t="shared" ref="E73" si="7">D73+1</f>
        <v>3</v>
      </c>
      <c r="F73" s="1">
        <f t="shared" ref="F73" si="8">E73+1</f>
        <v>4</v>
      </c>
      <c r="G73" s="1">
        <f t="shared" ref="G73" si="9">F73+1</f>
        <v>5</v>
      </c>
      <c r="H73" s="1">
        <f t="shared" ref="H73" si="10">G73+1</f>
        <v>6</v>
      </c>
      <c r="I73" s="1">
        <f t="shared" ref="I73" si="11">H73+1</f>
        <v>7</v>
      </c>
      <c r="J73" s="1">
        <f t="shared" ref="J73" si="12">I73+1</f>
        <v>8</v>
      </c>
      <c r="K73" s="19"/>
    </row>
    <row r="74" spans="1:1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19"/>
    </row>
    <row r="75" spans="1:11">
      <c r="A75" s="26" t="s">
        <v>10</v>
      </c>
      <c r="B75" s="7">
        <f>B50</f>
        <v>-1200</v>
      </c>
      <c r="C75" s="26"/>
      <c r="D75" s="26"/>
      <c r="E75" s="26"/>
      <c r="F75" s="26"/>
      <c r="G75" s="26"/>
      <c r="H75" s="26"/>
      <c r="I75" s="26"/>
      <c r="J75" s="26"/>
      <c r="K75" s="19"/>
    </row>
    <row r="76" spans="1:1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19"/>
    </row>
    <row r="77" spans="1:11">
      <c r="A77" s="26" t="s">
        <v>66</v>
      </c>
      <c r="B77" s="26"/>
      <c r="C77" s="7">
        <f>C48</f>
        <v>377.5</v>
      </c>
      <c r="D77" s="7">
        <f t="shared" ref="D77:J77" si="13">D48</f>
        <v>377.5</v>
      </c>
      <c r="E77" s="7">
        <f t="shared" si="13"/>
        <v>377.5</v>
      </c>
      <c r="F77" s="7">
        <f t="shared" si="13"/>
        <v>377.5</v>
      </c>
      <c r="G77" s="7">
        <f t="shared" si="13"/>
        <v>377.5</v>
      </c>
      <c r="H77" s="7">
        <f t="shared" si="13"/>
        <v>377.5</v>
      </c>
      <c r="I77" s="7">
        <f t="shared" si="13"/>
        <v>377.5</v>
      </c>
      <c r="J77" s="7">
        <f t="shared" si="13"/>
        <v>377.5</v>
      </c>
      <c r="K77" s="19"/>
    </row>
    <row r="78" spans="1:1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19"/>
    </row>
    <row r="79" spans="1:11">
      <c r="A79" s="26" t="s">
        <v>67</v>
      </c>
      <c r="B79" s="26"/>
      <c r="C79" s="43">
        <f>B55*B29</f>
        <v>0</v>
      </c>
      <c r="D79" s="43">
        <f>C79</f>
        <v>0</v>
      </c>
      <c r="E79" s="43">
        <f t="shared" ref="E79:J79" si="14">D79</f>
        <v>0</v>
      </c>
      <c r="F79" s="43">
        <f t="shared" si="14"/>
        <v>0</v>
      </c>
      <c r="G79" s="43">
        <f t="shared" si="14"/>
        <v>0</v>
      </c>
      <c r="H79" s="43">
        <f t="shared" si="14"/>
        <v>0</v>
      </c>
      <c r="I79" s="43">
        <f t="shared" si="14"/>
        <v>0</v>
      </c>
      <c r="J79" s="43">
        <f t="shared" si="14"/>
        <v>0</v>
      </c>
    </row>
    <row r="80" spans="1:1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19"/>
    </row>
    <row r="81" spans="1:11">
      <c r="A81" s="26" t="s">
        <v>68</v>
      </c>
      <c r="B81" s="7">
        <f>B75</f>
        <v>-1200</v>
      </c>
      <c r="C81" s="7">
        <f>C77+C79</f>
        <v>377.5</v>
      </c>
      <c r="D81" s="7">
        <f t="shared" ref="D81:J81" si="15">D77+D79</f>
        <v>377.5</v>
      </c>
      <c r="E81" s="7">
        <f t="shared" si="15"/>
        <v>377.5</v>
      </c>
      <c r="F81" s="7">
        <f t="shared" si="15"/>
        <v>377.5</v>
      </c>
      <c r="G81" s="7">
        <f t="shared" si="15"/>
        <v>377.5</v>
      </c>
      <c r="H81" s="7">
        <f t="shared" si="15"/>
        <v>377.5</v>
      </c>
      <c r="I81" s="7">
        <f t="shared" si="15"/>
        <v>377.5</v>
      </c>
      <c r="J81" s="7">
        <f t="shared" si="15"/>
        <v>377.5</v>
      </c>
      <c r="K81" s="19"/>
    </row>
    <row r="82" spans="1:1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19"/>
    </row>
    <row r="83" spans="1:11">
      <c r="A83" s="7" t="s">
        <v>4</v>
      </c>
      <c r="B83" s="7">
        <f>B81/((1+$B29)^B73)</f>
        <v>-1200</v>
      </c>
      <c r="C83" s="7">
        <f t="shared" ref="C83:J83" si="16">C81/((1+$B29)^C73)</f>
        <v>352.803738317757</v>
      </c>
      <c r="D83" s="7">
        <f t="shared" si="16"/>
        <v>329.7231199231374</v>
      </c>
      <c r="E83" s="7">
        <f t="shared" si="16"/>
        <v>308.15244852629661</v>
      </c>
      <c r="F83" s="7">
        <f t="shared" si="16"/>
        <v>287.9929425479408</v>
      </c>
      <c r="G83" s="7">
        <f t="shared" si="16"/>
        <v>269.1522827550848</v>
      </c>
      <c r="H83" s="7">
        <f t="shared" si="16"/>
        <v>251.54418949073349</v>
      </c>
      <c r="I83" s="7">
        <f t="shared" si="16"/>
        <v>235.08802756143314</v>
      </c>
      <c r="J83" s="7">
        <f t="shared" si="16"/>
        <v>219.70843697330201</v>
      </c>
      <c r="K83" s="19"/>
    </row>
    <row r="84" spans="1:11">
      <c r="A84" s="7"/>
      <c r="B84" s="26"/>
      <c r="C84" s="26"/>
      <c r="D84" s="26"/>
      <c r="E84" s="26"/>
      <c r="F84" s="26"/>
      <c r="G84" s="26"/>
      <c r="H84" s="26"/>
      <c r="I84" s="26"/>
      <c r="J84" s="26"/>
      <c r="K84" s="19"/>
    </row>
    <row r="85" spans="1:11">
      <c r="A85" s="7" t="s">
        <v>56</v>
      </c>
      <c r="B85" s="16">
        <f>B83</f>
        <v>-1200</v>
      </c>
      <c r="C85" s="16">
        <f>B85+C83</f>
        <v>-847.19626168224295</v>
      </c>
      <c r="D85" s="16">
        <f t="shared" ref="D85" si="17">C85+D83</f>
        <v>-517.4731417591056</v>
      </c>
      <c r="E85" s="16">
        <f t="shared" ref="E85" si="18">D85+E83</f>
        <v>-209.32069323280899</v>
      </c>
      <c r="F85" s="16">
        <f t="shared" ref="F85" si="19">E85+F83</f>
        <v>78.672249315131808</v>
      </c>
      <c r="G85" s="16">
        <f t="shared" ref="G85" si="20">F85+G83</f>
        <v>347.82453207021661</v>
      </c>
      <c r="H85" s="16">
        <f t="shared" ref="H85" si="21">G85+H83</f>
        <v>599.36872156095012</v>
      </c>
      <c r="I85" s="16">
        <f t="shared" ref="I85" si="22">H85+I83</f>
        <v>834.45674912238326</v>
      </c>
      <c r="J85" s="18">
        <f t="shared" ref="J85" si="23">I85+J83</f>
        <v>1054.1651860956854</v>
      </c>
      <c r="K85" s="19"/>
    </row>
    <row r="86" spans="1:1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19"/>
    </row>
    <row r="87" spans="1:1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</row>
    <row r="88" spans="1:11">
      <c r="A88" s="44" t="s">
        <v>57</v>
      </c>
      <c r="B88" s="2">
        <f>J85</f>
        <v>1054.1651860956854</v>
      </c>
      <c r="C88" s="19"/>
      <c r="D88" s="19"/>
      <c r="E88" s="19"/>
      <c r="F88" s="19"/>
      <c r="G88" s="19"/>
      <c r="H88" s="19"/>
      <c r="I88" s="19"/>
      <c r="J88" s="19"/>
      <c r="K88" s="19"/>
    </row>
    <row r="89" spans="1:1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</row>
    <row r="90" spans="1:1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</row>
    <row r="91" spans="1:1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</row>
    <row r="92" spans="1:1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</row>
    <row r="93" spans="1:1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</row>
    <row r="94" spans="1:1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</row>
    <row r="95" spans="1:11">
      <c r="A95"/>
      <c r="B95"/>
      <c r="C95"/>
      <c r="D95"/>
      <c r="E95"/>
      <c r="F95"/>
      <c r="G95"/>
      <c r="H95"/>
      <c r="I95"/>
      <c r="J95"/>
      <c r="K95"/>
    </row>
    <row r="96" spans="1:11">
      <c r="A96"/>
      <c r="B96"/>
      <c r="C96"/>
      <c r="D96"/>
      <c r="E96"/>
      <c r="F96"/>
      <c r="G96"/>
      <c r="H96"/>
      <c r="I96"/>
      <c r="J96"/>
      <c r="K96"/>
    </row>
    <row r="97" spans="1:11">
      <c r="A97"/>
      <c r="B97"/>
      <c r="C97"/>
      <c r="D97"/>
      <c r="E97"/>
      <c r="F97"/>
      <c r="G97"/>
      <c r="H97"/>
      <c r="I97"/>
      <c r="J97"/>
      <c r="K97"/>
    </row>
    <row r="98" spans="1:11">
      <c r="A98"/>
      <c r="B98"/>
      <c r="C98"/>
      <c r="D98"/>
      <c r="E98"/>
      <c r="F98"/>
      <c r="G98"/>
      <c r="H98"/>
      <c r="I98"/>
      <c r="J98"/>
      <c r="K98"/>
    </row>
    <row r="99" spans="1:11">
      <c r="A99"/>
      <c r="B99"/>
      <c r="C99"/>
      <c r="D99"/>
      <c r="E99"/>
      <c r="F99"/>
      <c r="G99"/>
      <c r="H99"/>
      <c r="I99"/>
      <c r="J99"/>
      <c r="K99"/>
    </row>
    <row r="100" spans="1:11">
      <c r="A100"/>
      <c r="B100"/>
      <c r="C100"/>
      <c r="D100"/>
      <c r="E100"/>
      <c r="F100"/>
      <c r="G100"/>
      <c r="H100"/>
      <c r="I100"/>
      <c r="J100"/>
      <c r="K100"/>
    </row>
    <row r="101" spans="1:11">
      <c r="A101"/>
      <c r="B101"/>
      <c r="C101"/>
      <c r="D101"/>
      <c r="E101"/>
      <c r="F101"/>
      <c r="G101"/>
      <c r="H101"/>
      <c r="I101"/>
      <c r="J101"/>
      <c r="K101"/>
    </row>
    <row r="102" spans="1:11">
      <c r="A102"/>
      <c r="B102"/>
      <c r="C102"/>
      <c r="D102"/>
      <c r="E102"/>
      <c r="F102"/>
      <c r="G102"/>
      <c r="H102"/>
      <c r="I102"/>
      <c r="J102"/>
      <c r="K102"/>
    </row>
    <row r="103" spans="1:11">
      <c r="A103"/>
      <c r="B103"/>
      <c r="C103"/>
      <c r="D103"/>
      <c r="E103"/>
      <c r="F103"/>
      <c r="G103"/>
      <c r="H103"/>
      <c r="I103"/>
      <c r="J103"/>
      <c r="K103"/>
    </row>
    <row r="104" spans="1:11">
      <c r="A104"/>
      <c r="B104"/>
      <c r="C104"/>
      <c r="D104"/>
      <c r="E104"/>
      <c r="F104"/>
      <c r="G104"/>
      <c r="H104"/>
      <c r="I104"/>
      <c r="J104"/>
      <c r="K10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Capacité BFR trame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Dominique</cp:lastModifiedBy>
  <dcterms:created xsi:type="dcterms:W3CDTF">2019-05-11T08:56:00Z</dcterms:created>
  <dcterms:modified xsi:type="dcterms:W3CDTF">2020-07-03T08:43:08Z</dcterms:modified>
</cp:coreProperties>
</file>