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5 Productivité/"/>
    </mc:Choice>
  </mc:AlternateContent>
  <xr:revisionPtr revIDLastSave="0" documentId="13_ncr:1_{E70465AF-7054-8B47-99AD-9D41FD833466}" xr6:coauthVersionLast="36" xr6:coauthVersionMax="36" xr10:uidLastSave="{00000000-0000-0000-0000-000000000000}"/>
  <bookViews>
    <workbookView xWindow="7320" yWindow="460" windowWidth="23800" windowHeight="19680" xr2:uid="{32B69F19-3F7C-9846-9F0A-03262C5902CC}"/>
  </bookViews>
  <sheets>
    <sheet name="Productivity base case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0" l="1"/>
  <c r="I47" i="20" l="1"/>
  <c r="I48" i="20" s="1"/>
  <c r="H47" i="20"/>
  <c r="H48" i="20" s="1"/>
  <c r="G47" i="20"/>
  <c r="G48" i="20" s="1"/>
  <c r="F47" i="20"/>
  <c r="F48" i="20" s="1"/>
  <c r="E47" i="20"/>
  <c r="E48" i="20" s="1"/>
  <c r="D47" i="20"/>
  <c r="D48" i="20" s="1"/>
  <c r="C47" i="20"/>
  <c r="C48" i="20" s="1"/>
  <c r="I42" i="20"/>
  <c r="B37" i="20"/>
  <c r="B36" i="20"/>
  <c r="B35" i="20"/>
  <c r="B39" i="20" l="1"/>
  <c r="B50" i="20" s="1"/>
  <c r="I25" i="20"/>
  <c r="H25" i="20"/>
  <c r="H44" i="20" l="1"/>
  <c r="H45" i="20" s="1"/>
  <c r="H50" i="20" s="1"/>
  <c r="G44" i="20"/>
  <c r="G45" i="20" s="1"/>
  <c r="G50" i="20" s="1"/>
  <c r="I44" i="20"/>
  <c r="I45" i="20" s="1"/>
  <c r="I50" i="20" s="1"/>
  <c r="F44" i="20"/>
  <c r="F45" i="20" s="1"/>
  <c r="F50" i="20" s="1"/>
  <c r="E44" i="20"/>
  <c r="E45" i="20" s="1"/>
  <c r="E50" i="20" s="1"/>
  <c r="D44" i="20"/>
  <c r="D45" i="20" s="1"/>
  <c r="D50" i="20" s="1"/>
  <c r="C44" i="20"/>
  <c r="C45" i="20" s="1"/>
  <c r="C50" i="20" s="1"/>
  <c r="C33" i="20"/>
  <c r="D33" i="20" s="1"/>
  <c r="E33" i="20" s="1"/>
  <c r="F33" i="20" s="1"/>
  <c r="G33" i="20" s="1"/>
  <c r="H33" i="20" s="1"/>
  <c r="I33" i="20" s="1"/>
  <c r="B52" i="20" l="1"/>
  <c r="B54" i="20" s="1"/>
  <c r="C52" i="20" l="1"/>
  <c r="C54" i="20" s="1"/>
  <c r="D52" i="20" l="1"/>
  <c r="D54" i="20" s="1"/>
  <c r="F52" i="20" l="1"/>
  <c r="E52" i="20"/>
  <c r="E54" i="20" s="1"/>
  <c r="F54" i="20" l="1"/>
  <c r="G52" i="20" l="1"/>
  <c r="G54" i="20" s="1"/>
  <c r="H52" i="20"/>
  <c r="H54" i="20" l="1"/>
  <c r="I52" i="20" l="1"/>
  <c r="I54" i="20" s="1"/>
  <c r="B57" i="20" s="1"/>
  <c r="H57" i="20"/>
</calcChain>
</file>

<file path=xl/sharedStrings.xml><?xml version="1.0" encoding="utf-8"?>
<sst xmlns="http://schemas.openxmlformats.org/spreadsheetml/2006/main" count="64" uniqueCount="59">
  <si>
    <t xml:space="preserve"> </t>
  </si>
  <si>
    <t>∆EBITDA</t>
  </si>
  <si>
    <t>$k</t>
  </si>
  <si>
    <t>B</t>
  </si>
  <si>
    <t>A</t>
  </si>
  <si>
    <t>Total</t>
  </si>
  <si>
    <t>Capex (net)</t>
  </si>
  <si>
    <t>9.9</t>
  </si>
  <si>
    <t xml:space="preserve">Formule du cash-flow </t>
  </si>
  <si>
    <r>
      <rPr>
        <b/>
        <u/>
        <sz val="16"/>
        <color theme="1"/>
        <rFont val="Calibri (Corps)_x0000_"/>
      </rPr>
      <t>EBITDA</t>
    </r>
    <r>
      <rPr>
        <sz val="16"/>
        <color theme="1"/>
        <rFont val="Calibri"/>
        <family val="2"/>
        <scheme val="minor"/>
      </rPr>
      <t xml:space="preserve"> = Ventes - Opex</t>
    </r>
  </si>
  <si>
    <r>
      <t xml:space="preserve">Opex = </t>
    </r>
    <r>
      <rPr>
        <b/>
        <u/>
        <sz val="16"/>
        <color theme="1"/>
        <rFont val="Calibri (Corps)_x0000_"/>
      </rPr>
      <t>Op</t>
    </r>
    <r>
      <rPr>
        <sz val="16"/>
        <color theme="1"/>
        <rFont val="Calibri"/>
        <family val="2"/>
        <scheme val="minor"/>
      </rPr>
      <t xml:space="preserve">erating </t>
    </r>
    <r>
      <rPr>
        <b/>
        <u/>
        <sz val="16"/>
        <color theme="1"/>
        <rFont val="Calibri"/>
        <family val="2"/>
        <scheme val="minor"/>
      </rPr>
      <t>e</t>
    </r>
    <r>
      <rPr>
        <b/>
        <u/>
        <sz val="16"/>
        <color theme="1"/>
        <rFont val="Calibri (Corps)_x0000_"/>
      </rPr>
      <t>x</t>
    </r>
    <r>
      <rPr>
        <sz val="16"/>
        <color theme="1"/>
        <rFont val="Calibri"/>
        <family val="2"/>
        <scheme val="minor"/>
      </rPr>
      <t xml:space="preserve">penses = toutes les dépenses  générées par les opérations </t>
    </r>
  </si>
  <si>
    <t>et se traduisant par une sortie de fonds (salaires, achats, loyers, …)</t>
  </si>
  <si>
    <t>CF = ∆EBITDA * ( 1 - T) + T * ∆Amortissement</t>
  </si>
  <si>
    <t>dans lequel T est le taux d'imposition des bénéfices</t>
  </si>
  <si>
    <r>
      <t xml:space="preserve">L'amortissement est la conséquence directe des investissements industriels (souvent appelés </t>
    </r>
    <r>
      <rPr>
        <b/>
        <sz val="16"/>
        <color theme="1"/>
        <rFont val="Calibri"/>
        <family val="2"/>
        <scheme val="minor"/>
      </rPr>
      <t>Cap</t>
    </r>
    <r>
      <rPr>
        <sz val="16"/>
        <color theme="1"/>
        <rFont val="Calibri"/>
        <family val="2"/>
        <scheme val="minor"/>
      </rPr>
      <t xml:space="preserve">ital </t>
    </r>
    <r>
      <rPr>
        <b/>
        <sz val="16"/>
        <color theme="1"/>
        <rFont val="Calibri"/>
        <family val="2"/>
        <scheme val="minor"/>
      </rPr>
      <t>Ex</t>
    </r>
    <r>
      <rPr>
        <sz val="16"/>
        <color theme="1"/>
        <rFont val="Calibri"/>
        <family val="2"/>
        <scheme val="minor"/>
      </rPr>
      <t>penditures : Capex)</t>
    </r>
  </si>
  <si>
    <t>Pourquoi " T * ∆Amortissement " ? Parce que l'amortissement génère des économies d'impôts tout en étant une dépense non monétaire (la sortie de fonds, ce sont les Capex)</t>
  </si>
  <si>
    <t>EBITDA est la conséquence de votre business plan!!!</t>
  </si>
  <si>
    <t>" ∆ " parce que vous comparez la situation de l'entreprise "avec" l'investissement par rapport à "sans"    (principe du "with-without")</t>
  </si>
  <si>
    <t>Prix d'achat machine B</t>
  </si>
  <si>
    <t>Année 0</t>
  </si>
  <si>
    <t>Valeur résideuelle machine B</t>
  </si>
  <si>
    <t>Année 7</t>
  </si>
  <si>
    <t>Prix d'achat machine A</t>
  </si>
  <si>
    <t>Année "-1"</t>
  </si>
  <si>
    <t>Prix de revente machine A</t>
  </si>
  <si>
    <t>Taux imposition plus-values</t>
  </si>
  <si>
    <t>Taux imposition bénéfices (T)</t>
  </si>
  <si>
    <t>Nombre d'années</t>
  </si>
  <si>
    <t>Taux d'actualisation (CMPC)</t>
  </si>
  <si>
    <t>Pas d'inflation</t>
  </si>
  <si>
    <t>Productivité</t>
  </si>
  <si>
    <t xml:space="preserve">     Coûts de revient</t>
  </si>
  <si>
    <t>Main d'œuvre directe</t>
  </si>
  <si>
    <t>Matières premières</t>
  </si>
  <si>
    <t>Charges indirectes</t>
  </si>
  <si>
    <t>Année</t>
  </si>
  <si>
    <t>Achat machine B</t>
  </si>
  <si>
    <t>Vente machine A</t>
  </si>
  <si>
    <t>Economie d'impôt cession de A</t>
  </si>
  <si>
    <t>Valeur résiduelle machine B</t>
  </si>
  <si>
    <t>Moins impôt sur la plus-value</t>
  </si>
  <si>
    <t>∆EBITDA * (1 - T)</t>
  </si>
  <si>
    <t>∆Amortissement</t>
  </si>
  <si>
    <t>T * ∆Amortissement</t>
  </si>
  <si>
    <t>Total cash in- et out-flows</t>
  </si>
  <si>
    <t>Cash-flows actualisés</t>
  </si>
  <si>
    <t>DCF cumulés</t>
  </si>
  <si>
    <r>
      <t>V</t>
    </r>
    <r>
      <rPr>
        <sz val="16"/>
        <color theme="1"/>
        <rFont val="Calibri (Corps)_x0000_"/>
      </rPr>
      <t xml:space="preserve">aleur </t>
    </r>
    <r>
      <rPr>
        <b/>
        <u/>
        <sz val="16"/>
        <color theme="1"/>
        <rFont val="Calibri (Corps)_x0000_"/>
      </rPr>
      <t>A</t>
    </r>
    <r>
      <rPr>
        <sz val="16"/>
        <color theme="1"/>
        <rFont val="Calibri (Corps)_x0000_"/>
      </rPr>
      <t xml:space="preserve">ctuelle </t>
    </r>
    <r>
      <rPr>
        <b/>
        <u/>
        <sz val="16"/>
        <color theme="1"/>
        <rFont val="Calibri (Corps)_x0000_"/>
      </rPr>
      <t>N</t>
    </r>
    <r>
      <rPr>
        <sz val="16"/>
        <color theme="1"/>
        <rFont val="Calibri (Corps)_x0000_"/>
      </rPr>
      <t>ette (VAN)</t>
    </r>
  </si>
  <si>
    <t>Payback financier</t>
  </si>
  <si>
    <t>Seuil de rentabilité financier</t>
  </si>
  <si>
    <r>
      <t>T</t>
    </r>
    <r>
      <rPr>
        <sz val="16"/>
        <color theme="1"/>
        <rFont val="Calibri (Corps)_x0000_"/>
      </rPr>
      <t xml:space="preserve">aux </t>
    </r>
    <r>
      <rPr>
        <b/>
        <u/>
        <sz val="16"/>
        <color theme="1"/>
        <rFont val="Calibri (Corps)_x0000_"/>
      </rPr>
      <t>I</t>
    </r>
    <r>
      <rPr>
        <sz val="16"/>
        <color theme="1"/>
        <rFont val="Calibri (Corps)_x0000_"/>
      </rPr>
      <t xml:space="preserve">nterne de </t>
    </r>
    <r>
      <rPr>
        <b/>
        <u/>
        <sz val="16"/>
        <color theme="1"/>
        <rFont val="Calibri (Corps)_x0000_"/>
      </rPr>
      <t>R</t>
    </r>
    <r>
      <rPr>
        <sz val="16"/>
        <color theme="1"/>
        <rFont val="Calibri (Corps)_x0000_"/>
      </rPr>
      <t>entabilité (TIR)</t>
    </r>
  </si>
  <si>
    <t>années</t>
  </si>
  <si>
    <t>unités</t>
  </si>
  <si>
    <t>$ / unité</t>
  </si>
  <si>
    <t>ou coût B =</t>
  </si>
  <si>
    <t>Nombre d'unités</t>
  </si>
  <si>
    <t>unités par an</t>
  </si>
  <si>
    <t>Rappel</t>
  </si>
  <si>
    <t>Exercice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</si>
</sst>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;\(#,##0.0\)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1"/>
      <name val="Calibri (Corps)_x0000_"/>
    </font>
    <font>
      <i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 (Corps)_x0000_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2" fillId="0" borderId="5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3" fillId="0" borderId="0" xfId="0" applyFont="1"/>
    <xf numFmtId="164" fontId="6" fillId="0" borderId="0" xfId="0" applyNumberFormat="1" applyFont="1"/>
    <xf numFmtId="164" fontId="3" fillId="0" borderId="2" xfId="0" applyNumberFormat="1" applyFont="1" applyBorder="1"/>
    <xf numFmtId="164" fontId="3" fillId="0" borderId="4" xfId="0" applyNumberFormat="1" applyFont="1" applyBorder="1"/>
    <xf numFmtId="9" fontId="3" fillId="0" borderId="0" xfId="0" applyNumberFormat="1" applyFont="1"/>
    <xf numFmtId="0" fontId="3" fillId="0" borderId="1" xfId="0" applyFont="1" applyBorder="1" applyAlignment="1">
      <alignment horizontal="center"/>
    </xf>
    <xf numFmtId="164" fontId="3" fillId="0" borderId="3" xfId="0" applyNumberFormat="1" applyFont="1" applyBorder="1"/>
    <xf numFmtId="164" fontId="3" fillId="0" borderId="3" xfId="0" applyNumberFormat="1" applyFont="1" applyFill="1" applyBorder="1"/>
    <xf numFmtId="164" fontId="2" fillId="0" borderId="0" xfId="0" applyNumberFormat="1" applyFont="1" applyAlignment="1">
      <alignment horizontal="center"/>
    </xf>
    <xf numFmtId="9" fontId="2" fillId="0" borderId="0" xfId="1" applyFont="1" applyAlignment="1">
      <alignment horizontal="center"/>
    </xf>
    <xf numFmtId="164" fontId="2" fillId="0" borderId="0" xfId="0" applyNumberFormat="1" applyFont="1"/>
    <xf numFmtId="164" fontId="2" fillId="2" borderId="0" xfId="0" applyNumberFormat="1" applyFont="1" applyFill="1" applyAlignment="1">
      <alignment horizontal="center"/>
    </xf>
    <xf numFmtId="165" fontId="3" fillId="0" borderId="3" xfId="0" applyNumberFormat="1" applyFont="1" applyFill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/>
    <xf numFmtId="164" fontId="3" fillId="0" borderId="6" xfId="0" applyNumberFormat="1" applyFont="1" applyBorder="1" applyAlignment="1">
      <alignment horizontal="left"/>
    </xf>
    <xf numFmtId="164" fontId="3" fillId="0" borderId="8" xfId="0" applyNumberFormat="1" applyFont="1" applyBorder="1"/>
    <xf numFmtId="164" fontId="3" fillId="0" borderId="9" xfId="0" applyNumberFormat="1" applyFont="1" applyBorder="1"/>
    <xf numFmtId="0" fontId="3" fillId="0" borderId="8" xfId="0" applyFont="1" applyBorder="1"/>
    <xf numFmtId="0" fontId="3" fillId="0" borderId="6" xfId="0" applyFont="1" applyBorder="1"/>
    <xf numFmtId="164" fontId="4" fillId="0" borderId="0" xfId="0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96"/>
  <sheetViews>
    <sheetView tabSelected="1" topLeftCell="A17" workbookViewId="0">
      <selection activeCell="A19" sqref="A19"/>
    </sheetView>
  </sheetViews>
  <sheetFormatPr baseColWidth="10" defaultRowHeight="21"/>
  <cols>
    <col min="1" max="1" width="35.6640625" style="2" customWidth="1"/>
    <col min="2" max="7" width="15.33203125" style="2" customWidth="1"/>
    <col min="8" max="9" width="16.1640625" style="2" customWidth="1"/>
    <col min="10" max="10" width="12.5" style="3" customWidth="1"/>
    <col min="11" max="16384" width="10.83203125" style="2"/>
  </cols>
  <sheetData>
    <row r="1" spans="1:12" ht="22" thickBot="1"/>
    <row r="2" spans="1:12" ht="26" thickTop="1" thickBot="1">
      <c r="A2" s="1" t="s">
        <v>57</v>
      </c>
      <c r="F2" s="25" t="s">
        <v>30</v>
      </c>
    </row>
    <row r="3" spans="1:12" ht="22" thickTop="1"/>
    <row r="4" spans="1:12">
      <c r="A4" s="2" t="s">
        <v>8</v>
      </c>
      <c r="B4" s="2" t="s">
        <v>9</v>
      </c>
      <c r="J4" s="2"/>
      <c r="K4" s="26"/>
      <c r="L4" s="26"/>
    </row>
    <row r="5" spans="1:12">
      <c r="B5" s="2" t="s">
        <v>10</v>
      </c>
      <c r="J5" s="2"/>
      <c r="K5" s="26"/>
      <c r="L5" s="26"/>
    </row>
    <row r="6" spans="1:12">
      <c r="B6" s="2" t="s">
        <v>11</v>
      </c>
      <c r="J6" s="2"/>
      <c r="K6" s="26"/>
      <c r="L6" s="26"/>
    </row>
    <row r="7" spans="1:12">
      <c r="B7" s="2" t="s">
        <v>12</v>
      </c>
      <c r="J7" s="2"/>
      <c r="K7" s="26"/>
      <c r="L7" s="26"/>
    </row>
    <row r="8" spans="1:12">
      <c r="B8" s="2" t="s">
        <v>13</v>
      </c>
      <c r="J8" s="2"/>
      <c r="K8" s="26"/>
      <c r="L8" s="26"/>
    </row>
    <row r="9" spans="1:12">
      <c r="J9" s="2"/>
      <c r="K9" s="26"/>
      <c r="L9" s="26"/>
    </row>
    <row r="10" spans="1:12">
      <c r="A10" s="2" t="s">
        <v>14</v>
      </c>
      <c r="J10" s="2"/>
      <c r="K10" s="26"/>
      <c r="L10" s="26"/>
    </row>
    <row r="11" spans="1:12">
      <c r="J11" s="2"/>
      <c r="K11" s="26"/>
      <c r="L11" s="26"/>
    </row>
    <row r="12" spans="1:12">
      <c r="A12" s="2" t="s">
        <v>15</v>
      </c>
      <c r="J12" s="2"/>
      <c r="K12" s="26"/>
      <c r="L12" s="26"/>
    </row>
    <row r="13" spans="1:12">
      <c r="J13" s="2"/>
      <c r="K13" s="26"/>
      <c r="L13" s="26"/>
    </row>
    <row r="14" spans="1:12">
      <c r="A14" s="2" t="s">
        <v>16</v>
      </c>
      <c r="J14" s="2"/>
      <c r="K14" s="26"/>
      <c r="L14" s="26"/>
    </row>
    <row r="15" spans="1:12">
      <c r="J15" s="2"/>
      <c r="K15" s="26"/>
      <c r="L15" s="26"/>
    </row>
    <row r="16" spans="1:12">
      <c r="A16" s="13" t="s">
        <v>17</v>
      </c>
      <c r="J16" s="2"/>
      <c r="K16" s="26"/>
      <c r="L16" s="26"/>
    </row>
    <row r="18" spans="1:12" ht="22" thickBot="1"/>
    <row r="19" spans="1:12" ht="28" customHeight="1" thickTop="1" thickBot="1">
      <c r="A19" s="1" t="s">
        <v>58</v>
      </c>
    </row>
    <row r="20" spans="1:12" ht="22" thickTop="1"/>
    <row r="21" spans="1:12">
      <c r="A21" s="2" t="s">
        <v>18</v>
      </c>
      <c r="B21" s="2">
        <v>1050</v>
      </c>
      <c r="C21" s="2" t="s">
        <v>2</v>
      </c>
      <c r="D21" s="4" t="s">
        <v>19</v>
      </c>
      <c r="F21" s="27" t="s">
        <v>31</v>
      </c>
      <c r="G21" s="17"/>
      <c r="H21" s="18" t="s">
        <v>4</v>
      </c>
      <c r="I21" s="18" t="s">
        <v>3</v>
      </c>
    </row>
    <row r="22" spans="1:12">
      <c r="A22" s="2" t="s">
        <v>20</v>
      </c>
      <c r="B22" s="2">
        <v>100</v>
      </c>
      <c r="C22" s="2" t="s">
        <v>2</v>
      </c>
      <c r="D22" s="4" t="s">
        <v>21</v>
      </c>
      <c r="F22" s="28" t="s">
        <v>32</v>
      </c>
      <c r="G22" s="29"/>
      <c r="H22" s="19">
        <v>3.7</v>
      </c>
      <c r="I22" s="19">
        <v>3.5</v>
      </c>
    </row>
    <row r="23" spans="1:12">
      <c r="A23" s="2" t="s">
        <v>22</v>
      </c>
      <c r="B23" s="2">
        <v>800</v>
      </c>
      <c r="C23" s="2" t="s">
        <v>2</v>
      </c>
      <c r="D23" s="4" t="s">
        <v>23</v>
      </c>
      <c r="F23" s="30" t="s">
        <v>33</v>
      </c>
      <c r="G23" s="29"/>
      <c r="H23" s="20">
        <v>4.5</v>
      </c>
      <c r="I23" s="20">
        <v>4</v>
      </c>
    </row>
    <row r="24" spans="1:12">
      <c r="A24" s="2" t="s">
        <v>24</v>
      </c>
      <c r="B24" s="2">
        <v>600</v>
      </c>
      <c r="C24" s="2" t="s">
        <v>2</v>
      </c>
      <c r="D24" s="4" t="s">
        <v>19</v>
      </c>
      <c r="F24" s="28" t="s">
        <v>34</v>
      </c>
      <c r="G24" s="29"/>
      <c r="H24" s="21">
        <v>2.2999999999999998</v>
      </c>
      <c r="I24" s="21">
        <v>2.1</v>
      </c>
      <c r="K24" s="3"/>
    </row>
    <row r="25" spans="1:12">
      <c r="A25" s="3"/>
      <c r="B25" s="3"/>
      <c r="C25" s="3"/>
      <c r="D25" s="3"/>
      <c r="F25" s="31" t="s">
        <v>5</v>
      </c>
      <c r="G25" s="17"/>
      <c r="H25" s="22">
        <f>SUM(H22:H24)</f>
        <v>10.5</v>
      </c>
      <c r="I25" s="23">
        <f>SUM(I22:I24)</f>
        <v>9.6</v>
      </c>
      <c r="K25" s="3"/>
    </row>
    <row r="26" spans="1:12">
      <c r="A26" s="2" t="s">
        <v>25</v>
      </c>
      <c r="B26" s="7">
        <v>0.25</v>
      </c>
      <c r="C26" s="3"/>
      <c r="D26" s="3"/>
      <c r="H26" s="3"/>
      <c r="I26" s="3"/>
      <c r="K26" s="3"/>
    </row>
    <row r="27" spans="1:12">
      <c r="A27" s="2" t="s">
        <v>26</v>
      </c>
      <c r="B27" s="7">
        <v>0.35</v>
      </c>
      <c r="F27" s="16" t="s">
        <v>55</v>
      </c>
      <c r="G27" s="17"/>
      <c r="H27" s="24">
        <v>150000</v>
      </c>
      <c r="I27" s="17" t="s">
        <v>56</v>
      </c>
    </row>
    <row r="28" spans="1:12">
      <c r="A28" s="2" t="s">
        <v>27</v>
      </c>
      <c r="B28" s="2">
        <v>7</v>
      </c>
    </row>
    <row r="29" spans="1:12">
      <c r="A29" s="2" t="s">
        <v>28</v>
      </c>
      <c r="B29" s="7">
        <v>0.08</v>
      </c>
      <c r="L29" s="2" t="s">
        <v>0</v>
      </c>
    </row>
    <row r="30" spans="1:12">
      <c r="A30" s="2" t="s">
        <v>29</v>
      </c>
      <c r="B30" s="7"/>
    </row>
    <row r="31" spans="1:12">
      <c r="B31" s="7"/>
    </row>
    <row r="33" spans="1:9">
      <c r="A33" s="8" t="s">
        <v>35</v>
      </c>
      <c r="B33" s="8">
        <v>0</v>
      </c>
      <c r="C33" s="8">
        <f>B33+1</f>
        <v>1</v>
      </c>
      <c r="D33" s="8">
        <f>C33+1</f>
        <v>2</v>
      </c>
      <c r="E33" s="8">
        <f t="shared" ref="E33:I33" si="0">D33+1</f>
        <v>3</v>
      </c>
      <c r="F33" s="8">
        <f t="shared" si="0"/>
        <v>4</v>
      </c>
      <c r="G33" s="8">
        <f t="shared" si="0"/>
        <v>5</v>
      </c>
      <c r="H33" s="8">
        <f t="shared" si="0"/>
        <v>6</v>
      </c>
      <c r="I33" s="8">
        <f t="shared" si="0"/>
        <v>7</v>
      </c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9" t="s">
        <v>36</v>
      </c>
      <c r="B35" s="9">
        <f>-B21</f>
        <v>-1050</v>
      </c>
      <c r="C35" s="10"/>
      <c r="D35" s="10"/>
      <c r="E35" s="10"/>
      <c r="F35" s="10"/>
      <c r="G35" s="10"/>
      <c r="H35" s="10"/>
      <c r="I35" s="10"/>
    </row>
    <row r="36" spans="1:9">
      <c r="A36" s="9" t="s">
        <v>37</v>
      </c>
      <c r="B36" s="9">
        <f>B24</f>
        <v>600</v>
      </c>
      <c r="C36" s="10"/>
      <c r="D36" s="10"/>
      <c r="E36" s="10"/>
      <c r="F36" s="10"/>
      <c r="G36" s="10"/>
      <c r="H36" s="10"/>
      <c r="I36" s="10"/>
    </row>
    <row r="37" spans="1:9">
      <c r="A37" s="9" t="s">
        <v>38</v>
      </c>
      <c r="B37" s="6">
        <f>(B23*7/8-B24)*B26</f>
        <v>25</v>
      </c>
      <c r="C37" s="9"/>
      <c r="D37" s="9"/>
      <c r="E37" s="9"/>
      <c r="F37" s="9"/>
      <c r="G37" s="9"/>
      <c r="H37" s="9"/>
      <c r="I37" s="9"/>
    </row>
    <row r="38" spans="1:9">
      <c r="A38" s="9"/>
      <c r="B38" s="9"/>
      <c r="C38" s="10"/>
      <c r="D38" s="10"/>
      <c r="E38" s="10"/>
      <c r="F38" s="10"/>
      <c r="G38" s="10"/>
      <c r="H38" s="10"/>
      <c r="I38" s="10"/>
    </row>
    <row r="39" spans="1:9">
      <c r="A39" s="9" t="s">
        <v>6</v>
      </c>
      <c r="B39" s="9">
        <f>SUM(B35:B37)</f>
        <v>-425</v>
      </c>
      <c r="C39" s="10"/>
      <c r="D39" s="10"/>
      <c r="E39" s="10"/>
      <c r="F39" s="10"/>
      <c r="G39" s="10"/>
      <c r="H39" s="10"/>
      <c r="I39" s="10"/>
    </row>
    <row r="40" spans="1:9">
      <c r="A40" s="9"/>
      <c r="B40" s="9"/>
      <c r="C40" s="10"/>
      <c r="D40" s="10"/>
      <c r="E40" s="10"/>
      <c r="F40" s="10"/>
      <c r="G40" s="10"/>
      <c r="H40" s="10"/>
      <c r="I40" s="10"/>
    </row>
    <row r="41" spans="1:9">
      <c r="A41" s="9" t="s">
        <v>39</v>
      </c>
      <c r="B41" s="9"/>
      <c r="C41" s="10"/>
      <c r="D41" s="10"/>
      <c r="E41" s="10"/>
      <c r="F41" s="10"/>
      <c r="G41" s="10"/>
      <c r="H41" s="10"/>
      <c r="I41" s="10">
        <f>B22</f>
        <v>100</v>
      </c>
    </row>
    <row r="42" spans="1:9">
      <c r="A42" s="9" t="s">
        <v>40</v>
      </c>
      <c r="B42" s="9"/>
      <c r="C42" s="10"/>
      <c r="D42" s="10"/>
      <c r="E42" s="10"/>
      <c r="F42" s="10"/>
      <c r="G42" s="10"/>
      <c r="H42" s="10"/>
      <c r="I42" s="10">
        <f>-I41*B26</f>
        <v>-25</v>
      </c>
    </row>
    <row r="43" spans="1:9">
      <c r="A43" s="9"/>
      <c r="B43" s="9"/>
      <c r="C43" s="10"/>
      <c r="D43" s="9"/>
      <c r="E43" s="9"/>
      <c r="F43" s="9"/>
      <c r="G43" s="9"/>
      <c r="H43" s="9"/>
      <c r="I43" s="9"/>
    </row>
    <row r="44" spans="1:9">
      <c r="A44" s="9" t="s">
        <v>1</v>
      </c>
      <c r="B44" s="9"/>
      <c r="C44" s="10">
        <f t="shared" ref="C44:I44" si="1">$H27*($H25-$I25)/1000</f>
        <v>135.00000000000006</v>
      </c>
      <c r="D44" s="10">
        <f t="shared" si="1"/>
        <v>135.00000000000006</v>
      </c>
      <c r="E44" s="10">
        <f t="shared" si="1"/>
        <v>135.00000000000006</v>
      </c>
      <c r="F44" s="10">
        <f t="shared" si="1"/>
        <v>135.00000000000006</v>
      </c>
      <c r="G44" s="10">
        <f t="shared" si="1"/>
        <v>135.00000000000006</v>
      </c>
      <c r="H44" s="10">
        <f t="shared" si="1"/>
        <v>135.00000000000006</v>
      </c>
      <c r="I44" s="10">
        <f t="shared" si="1"/>
        <v>135.00000000000006</v>
      </c>
    </row>
    <row r="45" spans="1:9">
      <c r="A45" s="9" t="s">
        <v>41</v>
      </c>
      <c r="B45" s="9"/>
      <c r="C45" s="15">
        <f>C44*(1-$B27)</f>
        <v>87.750000000000043</v>
      </c>
      <c r="D45" s="15">
        <f t="shared" ref="D45:I45" si="2">D44*(1-$B27)</f>
        <v>87.750000000000043</v>
      </c>
      <c r="E45" s="15">
        <f t="shared" si="2"/>
        <v>87.750000000000043</v>
      </c>
      <c r="F45" s="15">
        <f t="shared" si="2"/>
        <v>87.750000000000043</v>
      </c>
      <c r="G45" s="15">
        <f t="shared" si="2"/>
        <v>87.750000000000043</v>
      </c>
      <c r="H45" s="15">
        <f t="shared" si="2"/>
        <v>87.750000000000043</v>
      </c>
      <c r="I45" s="15">
        <f t="shared" si="2"/>
        <v>87.750000000000043</v>
      </c>
    </row>
    <row r="46" spans="1:9">
      <c r="A46" s="9"/>
      <c r="B46" s="9"/>
      <c r="C46" s="10"/>
      <c r="D46" s="10"/>
      <c r="E46" s="10"/>
      <c r="F46" s="10"/>
      <c r="G46" s="10"/>
      <c r="H46" s="10"/>
      <c r="I46" s="10"/>
    </row>
    <row r="47" spans="1:9">
      <c r="A47" s="9" t="s">
        <v>42</v>
      </c>
      <c r="B47" s="9"/>
      <c r="C47" s="10">
        <f>$B21/7-$B23/8</f>
        <v>50</v>
      </c>
      <c r="D47" s="10">
        <f t="shared" ref="D47:I47" si="3">$B21/7-$B23/8</f>
        <v>50</v>
      </c>
      <c r="E47" s="10">
        <f t="shared" si="3"/>
        <v>50</v>
      </c>
      <c r="F47" s="10">
        <f t="shared" si="3"/>
        <v>50</v>
      </c>
      <c r="G47" s="10">
        <f t="shared" si="3"/>
        <v>50</v>
      </c>
      <c r="H47" s="10">
        <f t="shared" si="3"/>
        <v>50</v>
      </c>
      <c r="I47" s="10">
        <f t="shared" si="3"/>
        <v>50</v>
      </c>
    </row>
    <row r="48" spans="1:9">
      <c r="A48" s="9" t="s">
        <v>43</v>
      </c>
      <c r="B48" s="9"/>
      <c r="C48" s="9">
        <f>C47*$B27</f>
        <v>17.5</v>
      </c>
      <c r="D48" s="9">
        <f t="shared" ref="D48:I48" si="4">D47*$B27</f>
        <v>17.5</v>
      </c>
      <c r="E48" s="9">
        <f t="shared" si="4"/>
        <v>17.5</v>
      </c>
      <c r="F48" s="9">
        <f t="shared" si="4"/>
        <v>17.5</v>
      </c>
      <c r="G48" s="9">
        <f t="shared" si="4"/>
        <v>17.5</v>
      </c>
      <c r="H48" s="9">
        <f t="shared" si="4"/>
        <v>17.5</v>
      </c>
      <c r="I48" s="9">
        <f t="shared" si="4"/>
        <v>17.5</v>
      </c>
    </row>
    <row r="49" spans="1:11">
      <c r="A49" s="9"/>
      <c r="B49" s="10"/>
      <c r="C49" s="9"/>
      <c r="D49" s="9"/>
      <c r="E49" s="9"/>
      <c r="F49" s="9"/>
      <c r="G49" s="9"/>
      <c r="H49" s="9"/>
      <c r="I49" s="9"/>
    </row>
    <row r="50" spans="1:11">
      <c r="A50" s="9" t="s">
        <v>44</v>
      </c>
      <c r="B50" s="10">
        <f>B39</f>
        <v>-425</v>
      </c>
      <c r="C50" s="15">
        <f>C45+C48</f>
        <v>105.25000000000004</v>
      </c>
      <c r="D50" s="15">
        <f t="shared" ref="D50:H50" si="5">D45+D48</f>
        <v>105.25000000000004</v>
      </c>
      <c r="E50" s="15">
        <f t="shared" si="5"/>
        <v>105.25000000000004</v>
      </c>
      <c r="F50" s="15">
        <f t="shared" si="5"/>
        <v>105.25000000000004</v>
      </c>
      <c r="G50" s="15">
        <f t="shared" si="5"/>
        <v>105.25000000000004</v>
      </c>
      <c r="H50" s="15">
        <f t="shared" si="5"/>
        <v>105.25000000000004</v>
      </c>
      <c r="I50" s="15">
        <f>I45+I48+I41+I42</f>
        <v>180.25000000000006</v>
      </c>
    </row>
    <row r="51" spans="1:11">
      <c r="A51" s="9"/>
      <c r="B51" s="10"/>
      <c r="C51" s="15"/>
      <c r="D51" s="15"/>
      <c r="E51" s="15"/>
      <c r="F51" s="15"/>
      <c r="G51" s="15"/>
      <c r="H51" s="15"/>
      <c r="I51" s="15"/>
    </row>
    <row r="52" spans="1:11">
      <c r="A52" s="9" t="s">
        <v>45</v>
      </c>
      <c r="B52" s="10">
        <f t="shared" ref="B52:I52" si="6">B50/((1+$B29)^B33)</f>
        <v>-425</v>
      </c>
      <c r="C52" s="15">
        <f t="shared" si="6"/>
        <v>97.453703703703738</v>
      </c>
      <c r="D52" s="15">
        <f t="shared" si="6"/>
        <v>90.234910836762722</v>
      </c>
      <c r="E52" s="15">
        <f t="shared" si="6"/>
        <v>83.550843367372877</v>
      </c>
      <c r="F52" s="15">
        <f t="shared" si="6"/>
        <v>77.361892006826736</v>
      </c>
      <c r="G52" s="15">
        <f t="shared" si="6"/>
        <v>71.631381487802528</v>
      </c>
      <c r="H52" s="15">
        <f t="shared" si="6"/>
        <v>66.325353229446776</v>
      </c>
      <c r="I52" s="15">
        <f t="shared" si="6"/>
        <v>105.17414374599966</v>
      </c>
    </row>
    <row r="53" spans="1:11">
      <c r="A53" s="9"/>
      <c r="B53" s="10"/>
      <c r="C53" s="15"/>
      <c r="D53" s="15"/>
      <c r="E53" s="15"/>
      <c r="F53" s="15"/>
      <c r="G53" s="15"/>
      <c r="H53" s="15"/>
      <c r="I53" s="15"/>
    </row>
    <row r="54" spans="1:11">
      <c r="A54" s="9" t="s">
        <v>46</v>
      </c>
      <c r="B54" s="10">
        <f>B52</f>
        <v>-425</v>
      </c>
      <c r="C54" s="15">
        <f>B54+C52</f>
        <v>-327.54629629629625</v>
      </c>
      <c r="D54" s="15">
        <f t="shared" ref="D54:I54" si="7">C54+D52</f>
        <v>-237.31138545953354</v>
      </c>
      <c r="E54" s="15">
        <f t="shared" si="7"/>
        <v>-153.76054209216068</v>
      </c>
      <c r="F54" s="15">
        <f t="shared" si="7"/>
        <v>-76.398650085333941</v>
      </c>
      <c r="G54" s="15">
        <f t="shared" si="7"/>
        <v>-4.7672685975314124</v>
      </c>
      <c r="H54" s="15">
        <f t="shared" si="7"/>
        <v>61.558084631915364</v>
      </c>
      <c r="I54" s="15">
        <f t="shared" si="7"/>
        <v>166.73222837791502</v>
      </c>
    </row>
    <row r="55" spans="1:11">
      <c r="A55" s="6"/>
      <c r="B55" s="6"/>
      <c r="C55" s="6"/>
      <c r="D55" s="6"/>
      <c r="E55" s="6"/>
      <c r="F55" s="6"/>
      <c r="G55" s="6"/>
      <c r="H55" s="6"/>
      <c r="I55" s="6"/>
    </row>
    <row r="57" spans="1:11">
      <c r="A57" s="32" t="s">
        <v>47</v>
      </c>
      <c r="B57" s="11">
        <f>I54</f>
        <v>166.73222837791502</v>
      </c>
      <c r="E57" s="32" t="s">
        <v>50</v>
      </c>
      <c r="H57" s="12">
        <f>IRR(B50:I50,0)</f>
        <v>0.17977163487738257</v>
      </c>
    </row>
    <row r="59" spans="1:11">
      <c r="A59" s="13" t="s">
        <v>48</v>
      </c>
      <c r="B59" s="14">
        <v>5</v>
      </c>
      <c r="C59" s="2" t="s">
        <v>51</v>
      </c>
    </row>
    <row r="60" spans="1:11">
      <c r="E60" s="2" t="s">
        <v>0</v>
      </c>
    </row>
    <row r="61" spans="1:11">
      <c r="A61" s="13" t="s">
        <v>49</v>
      </c>
      <c r="B61" s="14">
        <v>95257</v>
      </c>
      <c r="C61" s="3" t="s">
        <v>52</v>
      </c>
      <c r="D61" s="2" t="s">
        <v>54</v>
      </c>
      <c r="E61" s="14" t="s">
        <v>7</v>
      </c>
      <c r="F61" s="2" t="s">
        <v>53</v>
      </c>
    </row>
    <row r="62" spans="1:11">
      <c r="A62" s="3"/>
      <c r="B62" s="3"/>
      <c r="C62" s="3"/>
      <c r="D62" s="3"/>
      <c r="E62" s="3"/>
      <c r="F62" s="3"/>
      <c r="G62" s="3"/>
      <c r="H62" s="3"/>
      <c r="I62" s="3"/>
      <c r="K62" s="3"/>
    </row>
    <row r="63" spans="1:11">
      <c r="A63" s="3"/>
      <c r="B63" s="3"/>
      <c r="C63" s="3"/>
      <c r="D63" s="3"/>
      <c r="E63" s="3"/>
      <c r="F63" s="3"/>
      <c r="G63" s="3"/>
      <c r="H63" s="3"/>
      <c r="I63" s="3"/>
      <c r="K63" s="3"/>
    </row>
    <row r="64" spans="1:11">
      <c r="A64" s="3"/>
      <c r="B64" s="3"/>
      <c r="C64" s="3"/>
      <c r="D64" s="3"/>
      <c r="E64" s="3"/>
      <c r="F64" s="3"/>
      <c r="G64" s="3"/>
      <c r="H64" s="3"/>
      <c r="I64" s="3"/>
      <c r="K64" s="3"/>
    </row>
    <row r="65" spans="1:11">
      <c r="A65" s="3"/>
      <c r="B65" s="3"/>
      <c r="C65" s="3"/>
      <c r="D65" s="3"/>
      <c r="E65" s="3"/>
      <c r="F65" s="3"/>
      <c r="G65" s="3"/>
      <c r="H65" s="3"/>
      <c r="I65" s="3"/>
      <c r="K65" s="3"/>
    </row>
    <row r="66" spans="1:11">
      <c r="A66" s="3"/>
      <c r="B66" s="3"/>
      <c r="C66" s="3"/>
      <c r="D66" s="3"/>
      <c r="E66" s="3"/>
      <c r="F66" s="3"/>
      <c r="G66" s="3"/>
      <c r="H66" s="3"/>
      <c r="I66" s="3"/>
      <c r="K66" s="3"/>
    </row>
    <row r="67" spans="1:11">
      <c r="A67" s="3"/>
      <c r="B67" s="3"/>
      <c r="C67" s="3"/>
      <c r="D67" s="3"/>
      <c r="E67" s="3"/>
      <c r="F67" s="3"/>
      <c r="G67" s="3"/>
      <c r="H67" s="3"/>
      <c r="I67" s="3"/>
      <c r="K67" s="3"/>
    </row>
    <row r="68" spans="1:11">
      <c r="A68" s="3"/>
      <c r="B68" s="3"/>
      <c r="C68" s="3"/>
      <c r="D68" s="3"/>
      <c r="E68" s="3"/>
      <c r="F68" s="3"/>
      <c r="G68" s="3"/>
      <c r="H68" s="3"/>
      <c r="I68" s="3"/>
      <c r="K68" s="3"/>
    </row>
    <row r="69" spans="1:11">
      <c r="A69" s="3"/>
      <c r="B69" s="3"/>
      <c r="C69" s="3"/>
      <c r="D69" s="3"/>
      <c r="E69" s="3"/>
      <c r="F69" s="3"/>
      <c r="G69" s="3"/>
      <c r="H69" s="3"/>
      <c r="I69" s="3"/>
      <c r="K69" s="3"/>
    </row>
    <row r="70" spans="1:11">
      <c r="A70" s="3"/>
      <c r="B70" s="3"/>
      <c r="C70" s="3"/>
      <c r="D70" s="3"/>
      <c r="E70" s="3"/>
      <c r="F70" s="3"/>
      <c r="G70" s="3"/>
      <c r="H70" s="3"/>
      <c r="I70" s="3"/>
      <c r="K70" s="3"/>
    </row>
    <row r="71" spans="1:11">
      <c r="A71" s="3"/>
      <c r="B71" s="3"/>
      <c r="C71" s="3"/>
      <c r="D71" s="3"/>
      <c r="E71" s="3"/>
      <c r="F71" s="3"/>
      <c r="G71" s="3"/>
      <c r="H71" s="3"/>
      <c r="I71" s="3"/>
      <c r="K71" s="3"/>
    </row>
    <row r="72" spans="1:11">
      <c r="A72" s="3"/>
      <c r="B72" s="3"/>
      <c r="C72" s="3"/>
      <c r="D72" s="3"/>
      <c r="E72" s="3"/>
      <c r="F72" s="3"/>
      <c r="G72" s="3"/>
      <c r="H72" s="3"/>
      <c r="I72" s="3"/>
      <c r="K72" s="3"/>
    </row>
    <row r="73" spans="1:11">
      <c r="A73" s="3"/>
      <c r="B73" s="3"/>
      <c r="C73" s="3"/>
      <c r="D73" s="3"/>
      <c r="E73" s="3"/>
      <c r="F73" s="3"/>
      <c r="G73" s="3"/>
      <c r="H73" s="3"/>
      <c r="I73" s="3"/>
      <c r="K73" s="3"/>
    </row>
    <row r="74" spans="1:11">
      <c r="A74" s="3"/>
      <c r="B74" s="3"/>
      <c r="C74" s="3"/>
      <c r="D74" s="3"/>
      <c r="E74" s="3"/>
      <c r="F74" s="3"/>
      <c r="G74" s="3"/>
      <c r="H74" s="3"/>
      <c r="I74" s="3"/>
      <c r="K74" s="3"/>
    </row>
    <row r="75" spans="1:11">
      <c r="A75" s="3"/>
      <c r="B75" s="3"/>
      <c r="C75" s="3"/>
      <c r="D75" s="3"/>
      <c r="E75" s="3"/>
      <c r="F75" s="3"/>
      <c r="G75" s="3"/>
      <c r="H75" s="3"/>
      <c r="I75" s="3"/>
      <c r="K75" s="3"/>
    </row>
    <row r="76" spans="1:11">
      <c r="A76" s="3"/>
      <c r="B76" s="3"/>
      <c r="C76" s="3"/>
      <c r="D76" s="3"/>
      <c r="E76" s="3"/>
      <c r="F76" s="3"/>
      <c r="G76" s="3"/>
      <c r="H76" s="3"/>
      <c r="I76" s="3"/>
      <c r="K76" s="3"/>
    </row>
    <row r="77" spans="1:11">
      <c r="A77" s="3"/>
      <c r="B77" s="3"/>
      <c r="C77" s="3"/>
      <c r="D77" s="3"/>
      <c r="E77" s="3"/>
      <c r="F77" s="3"/>
      <c r="G77" s="3"/>
      <c r="H77" s="3"/>
      <c r="I77" s="3"/>
      <c r="K77" s="3"/>
    </row>
    <row r="78" spans="1:11">
      <c r="A78" s="3"/>
      <c r="B78" s="3"/>
      <c r="C78" s="3"/>
      <c r="D78" s="3"/>
      <c r="E78" s="3"/>
      <c r="F78" s="3"/>
      <c r="G78" s="3"/>
      <c r="H78" s="3"/>
      <c r="I78" s="3"/>
      <c r="K78" s="3"/>
    </row>
    <row r="79" spans="1:11">
      <c r="A79" s="3"/>
      <c r="B79" s="3"/>
      <c r="C79" s="3"/>
      <c r="D79" s="3"/>
      <c r="E79" s="3"/>
      <c r="F79" s="3"/>
      <c r="G79" s="3"/>
      <c r="H79" s="3"/>
      <c r="I79" s="3"/>
      <c r="K79" s="3"/>
    </row>
    <row r="80" spans="1:11">
      <c r="A80" s="3"/>
      <c r="B80" s="3"/>
      <c r="C80" s="3"/>
      <c r="D80" s="3"/>
      <c r="E80" s="3"/>
      <c r="F80" s="3"/>
      <c r="G80" s="3"/>
      <c r="H80" s="3"/>
      <c r="I80" s="3"/>
      <c r="K80" s="3"/>
    </row>
    <row r="81" spans="1:11">
      <c r="A81" s="3"/>
      <c r="B81" s="3"/>
      <c r="C81" s="3"/>
      <c r="D81" s="3"/>
      <c r="E81" s="3"/>
      <c r="F81" s="3"/>
      <c r="G81" s="3"/>
      <c r="H81" s="3"/>
      <c r="I81" s="3"/>
      <c r="K81" s="3"/>
    </row>
    <row r="82" spans="1:11">
      <c r="A82" s="3"/>
      <c r="B82" s="3"/>
      <c r="C82" s="3"/>
      <c r="D82" s="3"/>
      <c r="E82" s="3"/>
      <c r="F82" s="3"/>
      <c r="G82" s="3"/>
      <c r="H82" s="3"/>
      <c r="I82" s="3"/>
      <c r="K82" s="3"/>
    </row>
    <row r="83" spans="1:11">
      <c r="A83" s="3"/>
      <c r="B83" s="3"/>
      <c r="C83" s="3"/>
      <c r="D83" s="3"/>
      <c r="E83" s="3"/>
      <c r="F83" s="3"/>
      <c r="G83" s="3"/>
      <c r="H83" s="3"/>
      <c r="I83" s="3"/>
      <c r="K83" s="3"/>
    </row>
    <row r="84" spans="1:11">
      <c r="A84" s="3"/>
      <c r="B84" s="3"/>
      <c r="C84" s="3"/>
      <c r="D84" s="3"/>
      <c r="E84" s="3"/>
      <c r="F84" s="3"/>
      <c r="G84" s="3"/>
      <c r="H84" s="3"/>
      <c r="I84" s="3"/>
      <c r="K84" s="3"/>
    </row>
    <row r="85" spans="1:11">
      <c r="A85" s="3"/>
      <c r="B85" s="3"/>
      <c r="C85" s="3"/>
      <c r="D85" s="3"/>
      <c r="E85" s="3"/>
      <c r="F85" s="3"/>
      <c r="G85" s="3"/>
      <c r="H85" s="3"/>
      <c r="I85" s="3"/>
      <c r="K85" s="3"/>
    </row>
    <row r="86" spans="1:11">
      <c r="A86" s="3"/>
      <c r="B86" s="3"/>
      <c r="C86" s="3"/>
      <c r="D86" s="3"/>
      <c r="E86" s="3"/>
      <c r="F86" s="3"/>
      <c r="G86" s="3"/>
      <c r="H86" s="3"/>
      <c r="I86" s="3"/>
      <c r="K86" s="3"/>
    </row>
    <row r="87" spans="1:11">
      <c r="A87" s="3"/>
      <c r="B87" s="3"/>
      <c r="C87" s="3"/>
      <c r="D87" s="3"/>
      <c r="E87" s="3"/>
      <c r="F87" s="3"/>
      <c r="G87" s="3"/>
      <c r="H87" s="3"/>
      <c r="I87" s="3"/>
      <c r="K87" s="3"/>
    </row>
    <row r="88" spans="1:11">
      <c r="A88" s="3"/>
      <c r="B88" s="3"/>
      <c r="C88" s="3"/>
      <c r="D88" s="3"/>
      <c r="E88" s="3"/>
      <c r="F88" s="3"/>
      <c r="G88" s="3"/>
      <c r="H88" s="3"/>
      <c r="I88" s="3"/>
      <c r="K88" s="3"/>
    </row>
    <row r="89" spans="1:11">
      <c r="A89" s="3"/>
      <c r="B89" s="3"/>
      <c r="C89" s="3"/>
      <c r="D89" s="3"/>
      <c r="E89" s="3"/>
      <c r="F89" s="3"/>
      <c r="G89" s="3"/>
      <c r="H89" s="3"/>
      <c r="I89" s="3"/>
      <c r="K89" s="3"/>
    </row>
    <row r="90" spans="1:11">
      <c r="A90" s="3"/>
      <c r="B90" s="3"/>
      <c r="C90" s="3"/>
      <c r="D90" s="3"/>
      <c r="E90" s="3"/>
      <c r="F90" s="3"/>
      <c r="G90" s="3"/>
      <c r="H90" s="3"/>
      <c r="I90" s="3"/>
      <c r="K90" s="3"/>
    </row>
    <row r="91" spans="1:11">
      <c r="A91" s="3"/>
      <c r="B91" s="3"/>
      <c r="C91" s="3"/>
      <c r="D91" s="3"/>
      <c r="E91" s="3"/>
      <c r="F91" s="3"/>
      <c r="G91" s="3"/>
      <c r="H91" s="3"/>
      <c r="I91" s="3"/>
      <c r="K91" s="3"/>
    </row>
    <row r="92" spans="1:11">
      <c r="A92" s="3"/>
      <c r="B92" s="3"/>
      <c r="C92" s="3"/>
      <c r="D92" s="3"/>
      <c r="E92" s="3"/>
      <c r="F92" s="3"/>
      <c r="G92" s="3"/>
      <c r="H92" s="3"/>
      <c r="I92" s="3"/>
      <c r="K92" s="3"/>
    </row>
    <row r="93" spans="1:11">
      <c r="A93" s="3"/>
      <c r="B93" s="3"/>
      <c r="C93" s="3"/>
      <c r="D93" s="3"/>
      <c r="E93" s="3"/>
      <c r="F93" s="3"/>
      <c r="G93" s="3"/>
      <c r="H93" s="3"/>
      <c r="I93" s="3"/>
      <c r="K93" s="3"/>
    </row>
    <row r="94" spans="1:11">
      <c r="A94" s="3"/>
      <c r="B94" s="3"/>
      <c r="C94" s="3"/>
      <c r="D94" s="3"/>
      <c r="E94" s="3"/>
      <c r="F94" s="3"/>
      <c r="G94" s="3"/>
      <c r="H94" s="3"/>
      <c r="I94" s="3"/>
      <c r="K94" s="3"/>
    </row>
    <row r="95" spans="1:11">
      <c r="A95" s="3"/>
      <c r="B95" s="3"/>
      <c r="C95" s="3"/>
      <c r="D95" s="3"/>
      <c r="E95" s="3"/>
      <c r="F95" s="3"/>
      <c r="G95" s="3"/>
      <c r="H95" s="3"/>
      <c r="I95" s="3"/>
      <c r="K95" s="3"/>
    </row>
    <row r="96" spans="1:11">
      <c r="A96" s="3"/>
      <c r="B96" s="3"/>
      <c r="C96" s="3"/>
      <c r="D96" s="3"/>
      <c r="E96" s="3"/>
      <c r="F96" s="3"/>
      <c r="G96" s="3"/>
      <c r="H96" s="3"/>
      <c r="I96" s="3"/>
      <c r="K9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Productivity base case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Dominique</cp:lastModifiedBy>
  <dcterms:created xsi:type="dcterms:W3CDTF">2019-05-11T08:56:00Z</dcterms:created>
  <dcterms:modified xsi:type="dcterms:W3CDTF">2020-07-03T08:24:24Z</dcterms:modified>
</cp:coreProperties>
</file>