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7 Options réelles et investissment/"/>
    </mc:Choice>
  </mc:AlternateContent>
  <xr:revisionPtr revIDLastSave="0" documentId="13_ncr:1_{024B306A-1BC2-0C44-9F23-C617E5BDCB1E}" xr6:coauthVersionLast="36" xr6:coauthVersionMax="36" xr10:uidLastSave="{00000000-0000-0000-0000-000000000000}"/>
  <bookViews>
    <workbookView xWindow="1740" yWindow="460" windowWidth="23300" windowHeight="19600" xr2:uid="{32B69F19-3F7C-9846-9F0A-03262C5902CC}"/>
  </bookViews>
  <sheets>
    <sheet name="Investissement échelonné sol.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0" l="1"/>
  <c r="B62" i="20"/>
  <c r="C18" i="20" l="1"/>
  <c r="C45" i="20" l="1"/>
  <c r="C57" i="20" s="1"/>
  <c r="D41" i="20"/>
  <c r="E41" i="20"/>
  <c r="F41" i="20"/>
  <c r="G41" i="20"/>
  <c r="H41" i="20"/>
  <c r="I41" i="20"/>
  <c r="J41" i="20"/>
  <c r="K41" i="20"/>
  <c r="L41" i="20"/>
  <c r="C41" i="20"/>
  <c r="D37" i="20"/>
  <c r="E37" i="20"/>
  <c r="F37" i="20"/>
  <c r="G37" i="20"/>
  <c r="H37" i="20"/>
  <c r="I37" i="20"/>
  <c r="J37" i="20"/>
  <c r="K37" i="20"/>
  <c r="L37" i="20"/>
  <c r="C37" i="20"/>
  <c r="D35" i="20"/>
  <c r="E35" i="20"/>
  <c r="F35" i="20"/>
  <c r="G35" i="20"/>
  <c r="H35" i="20"/>
  <c r="I35" i="20"/>
  <c r="J35" i="20"/>
  <c r="K35" i="20"/>
  <c r="L35" i="20"/>
  <c r="C35" i="20"/>
  <c r="D80" i="20"/>
  <c r="I39" i="20" l="1"/>
  <c r="I43" i="20" s="1"/>
  <c r="I54" i="20" s="1"/>
  <c r="I55" i="20" s="1"/>
  <c r="D77" i="20"/>
  <c r="H39" i="20"/>
  <c r="H43" i="20" s="1"/>
  <c r="H54" i="20" s="1"/>
  <c r="H55" i="20" s="1"/>
  <c r="G39" i="20"/>
  <c r="G43" i="20" s="1"/>
  <c r="G54" i="20" s="1"/>
  <c r="G55" i="20" s="1"/>
  <c r="D45" i="20"/>
  <c r="C58" i="20"/>
  <c r="B64" i="20"/>
  <c r="L39" i="20"/>
  <c r="L43" i="20" s="1"/>
  <c r="L54" i="20" s="1"/>
  <c r="L55" i="20" s="1"/>
  <c r="D39" i="20"/>
  <c r="D43" i="20" s="1"/>
  <c r="K39" i="20"/>
  <c r="K43" i="20" s="1"/>
  <c r="K54" i="20" s="1"/>
  <c r="K55" i="20" s="1"/>
  <c r="J39" i="20"/>
  <c r="J43" i="20" s="1"/>
  <c r="J54" i="20" s="1"/>
  <c r="J55" i="20" s="1"/>
  <c r="E39" i="20"/>
  <c r="E43" i="20" s="1"/>
  <c r="E54" i="20" s="1"/>
  <c r="E55" i="20" s="1"/>
  <c r="F39" i="20"/>
  <c r="F43" i="20" s="1"/>
  <c r="C39" i="20"/>
  <c r="C43" i="20" s="1"/>
  <c r="C54" i="20" s="1"/>
  <c r="C55" i="20" s="1"/>
  <c r="B34" i="20"/>
  <c r="D32" i="20"/>
  <c r="D13" i="20"/>
  <c r="E13" i="20" s="1"/>
  <c r="F13" i="20" s="1"/>
  <c r="G13" i="20" s="1"/>
  <c r="H13" i="20" s="1"/>
  <c r="I13" i="20" s="1"/>
  <c r="J13" i="20" s="1"/>
  <c r="K13" i="20" s="1"/>
  <c r="L13" i="20" s="1"/>
  <c r="B66" i="20" l="1"/>
  <c r="B68" i="20" s="1"/>
  <c r="D47" i="20"/>
  <c r="C47" i="20"/>
  <c r="D54" i="20"/>
  <c r="D55" i="20" s="1"/>
  <c r="D57" i="20"/>
  <c r="D58" i="20" s="1"/>
  <c r="E45" i="20"/>
  <c r="E47" i="20" s="1"/>
  <c r="C60" i="20"/>
  <c r="C64" i="20" s="1"/>
  <c r="F54" i="20"/>
  <c r="F55" i="20" s="1"/>
  <c r="E32" i="20"/>
  <c r="C52" i="20"/>
  <c r="D52" i="20" s="1"/>
  <c r="E52" i="20" s="1"/>
  <c r="F52" i="20" s="1"/>
  <c r="G52" i="20" s="1"/>
  <c r="H52" i="20" s="1"/>
  <c r="I52" i="20" s="1"/>
  <c r="J52" i="20" s="1"/>
  <c r="K52" i="20" s="1"/>
  <c r="L52" i="20" s="1"/>
  <c r="C66" i="20" l="1"/>
  <c r="C68" i="20" s="1"/>
  <c r="D60" i="20"/>
  <c r="D64" i="20" s="1"/>
  <c r="F45" i="20"/>
  <c r="F47" i="20" s="1"/>
  <c r="E57" i="20"/>
  <c r="E58" i="20" s="1"/>
  <c r="E60" i="20" s="1"/>
  <c r="E64" i="20" s="1"/>
  <c r="E66" i="20" s="1"/>
  <c r="F32" i="20"/>
  <c r="D66" i="20" l="1"/>
  <c r="D68" i="20" s="1"/>
  <c r="E68" i="20" s="1"/>
  <c r="G45" i="20"/>
  <c r="G57" i="20" s="1"/>
  <c r="G58" i="20" s="1"/>
  <c r="G60" i="20" s="1"/>
  <c r="G64" i="20" s="1"/>
  <c r="G66" i="20" s="1"/>
  <c r="F57" i="20"/>
  <c r="F58" i="20" s="1"/>
  <c r="F60" i="20" s="1"/>
  <c r="F64" i="20" s="1"/>
  <c r="F66" i="20" s="1"/>
  <c r="G32" i="20"/>
  <c r="H45" i="20" l="1"/>
  <c r="H57" i="20" s="1"/>
  <c r="H58" i="20" s="1"/>
  <c r="H60" i="20" s="1"/>
  <c r="H64" i="20" s="1"/>
  <c r="H66" i="20" s="1"/>
  <c r="G47" i="20"/>
  <c r="F68" i="20"/>
  <c r="G68" i="20" s="1"/>
  <c r="H32" i="20"/>
  <c r="I45" i="20" l="1"/>
  <c r="I57" i="20" s="1"/>
  <c r="I58" i="20" s="1"/>
  <c r="I60" i="20" s="1"/>
  <c r="I64" i="20" s="1"/>
  <c r="I66" i="20" s="1"/>
  <c r="H47" i="20"/>
  <c r="H68" i="20"/>
  <c r="I32" i="20"/>
  <c r="I68" i="20" l="1"/>
  <c r="J45" i="20"/>
  <c r="J57" i="20" s="1"/>
  <c r="J58" i="20" s="1"/>
  <c r="J60" i="20" s="1"/>
  <c r="J64" i="20" s="1"/>
  <c r="J66" i="20" s="1"/>
  <c r="I47" i="20"/>
  <c r="J32" i="20"/>
  <c r="J68" i="20" l="1"/>
  <c r="K45" i="20"/>
  <c r="K47" i="20" s="1"/>
  <c r="J47" i="20"/>
  <c r="K32" i="20"/>
  <c r="L45" i="20" l="1"/>
  <c r="L57" i="20" s="1"/>
  <c r="L58" i="20" s="1"/>
  <c r="L60" i="20" s="1"/>
  <c r="L64" i="20" s="1"/>
  <c r="L66" i="20" s="1"/>
  <c r="K57" i="20"/>
  <c r="K58" i="20" s="1"/>
  <c r="K60" i="20" s="1"/>
  <c r="K64" i="20" s="1"/>
  <c r="L32" i="20"/>
  <c r="K66" i="20" l="1"/>
  <c r="K68" i="20" s="1"/>
  <c r="L68" i="20" s="1"/>
  <c r="B71" i="20" s="1"/>
  <c r="L47" i="20"/>
</calcChain>
</file>

<file path=xl/sharedStrings.xml><?xml version="1.0" encoding="utf-8"?>
<sst xmlns="http://schemas.openxmlformats.org/spreadsheetml/2006/main" count="58" uniqueCount="49">
  <si>
    <t>Year</t>
  </si>
  <si>
    <t xml:space="preserve"> </t>
  </si>
  <si>
    <t>∆EBITDA</t>
  </si>
  <si>
    <t>Capex (cash out-flow)</t>
  </si>
  <si>
    <t>Volume is up, then stabilizes, then go down</t>
  </si>
  <si>
    <t>Capex (k$)</t>
  </si>
  <si>
    <t>Volume</t>
  </si>
  <si>
    <t>EBITDA</t>
  </si>
  <si>
    <t>EBIT</t>
  </si>
  <si>
    <t>Investissement échelonné</t>
  </si>
  <si>
    <t>Données</t>
  </si>
  <si>
    <t>Idée nouvelle, produit nouveau</t>
  </si>
  <si>
    <t>Une machine nouvelle</t>
  </si>
  <si>
    <t>Machine "tous volumes"</t>
  </si>
  <si>
    <t>Pas de valeur résiduelle</t>
  </si>
  <si>
    <t>Moins de capacité, incrémentée année 3</t>
  </si>
  <si>
    <t>Coût de l'incrément</t>
  </si>
  <si>
    <t>Année</t>
  </si>
  <si>
    <t>Volume  -  Fort</t>
  </si>
  <si>
    <t>Volume  -  Faible</t>
  </si>
  <si>
    <t>Probabilité</t>
  </si>
  <si>
    <t>Ventes et coûts de revient</t>
  </si>
  <si>
    <t>CMPC</t>
  </si>
  <si>
    <t>Taux d'imposition des bénéfices (T)</t>
  </si>
  <si>
    <t>Fort</t>
  </si>
  <si>
    <t>Faible</t>
  </si>
  <si>
    <t>Prix de vente unitaire</t>
  </si>
  <si>
    <t>Coûts variable unitaires</t>
  </si>
  <si>
    <t>Coüts fixes</t>
  </si>
  <si>
    <t>en $k</t>
  </si>
  <si>
    <t>Prévisions financières</t>
  </si>
  <si>
    <t>Total des ventes (k$)</t>
  </si>
  <si>
    <t>Coûts variables</t>
  </si>
  <si>
    <t>Contribution totale (k$)</t>
  </si>
  <si>
    <t>Coûts fixes</t>
  </si>
  <si>
    <t>moins Amortissement</t>
  </si>
  <si>
    <t>Calcul de la VAN</t>
  </si>
  <si>
    <t>∆EBITDA * (1 - T)</t>
  </si>
  <si>
    <t>∆Amortissement</t>
  </si>
  <si>
    <t>T * ∆Amortissement</t>
  </si>
  <si>
    <t>Cash-flows annuels</t>
  </si>
  <si>
    <t>Total cash-in et -outflows</t>
  </si>
  <si>
    <t>Cash-flows actualisés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</si>
  <si>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</si>
  <si>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</t>
    </r>
    <r>
      <rPr>
        <b/>
        <u/>
        <sz val="14"/>
        <color theme="1"/>
        <rFont val="Calibri (Corps)_x0000_"/>
      </rPr>
      <t xml:space="preserve">  (VAN)</t>
    </r>
  </si>
  <si>
    <t>VAN</t>
  </si>
  <si>
    <t>Décision "machine tous volumes"</t>
  </si>
  <si>
    <t>Décision "moins de capacité + incrément"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</si>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</sst>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)\ _$_ ;_ * \(#,##0.00\)\ _$_ ;_ * &quot;-&quot;??_)\ _$_ ;_ @_ "/>
    <numFmt numFmtId="164" formatCode="#,##0;\(#,##0\)"/>
    <numFmt numFmtId="165" formatCode="_ * #,##0_)\ _$_ ;_ * \(#,##0\)\ _$_ ;_ * &quot;-&quot;??_)\ _$_ ;_ @_ "/>
    <numFmt numFmtId="166" formatCode="#,##0.0;\(#,##0.0\)"/>
    <numFmt numFmtId="167" formatCode="#,##0.00;\(#,##0.00\)"/>
    <numFmt numFmtId="168" formatCode="#,##0.00_);\(#,##0.00\)"/>
    <numFmt numFmtId="169" formatCode="#,##0_);\(#,##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9" fontId="1" fillId="0" borderId="0" xfId="0" applyNumberFormat="1" applyFont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2" fillId="0" borderId="0" xfId="0" applyFont="1"/>
    <xf numFmtId="165" fontId="1" fillId="0" borderId="10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/>
    <xf numFmtId="164" fontId="1" fillId="0" borderId="0" xfId="0" applyNumberFormat="1" applyFont="1" applyFill="1" applyBorder="1"/>
    <xf numFmtId="9" fontId="1" fillId="0" borderId="0" xfId="1" applyFont="1" applyFill="1" applyBorder="1"/>
    <xf numFmtId="166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9" fontId="1" fillId="0" borderId="1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1" xfId="0" applyNumberFormat="1" applyFont="1" applyBorder="1"/>
    <xf numFmtId="3" fontId="1" fillId="0" borderId="10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1" fillId="0" borderId="6" xfId="0" applyNumberFormat="1" applyFont="1" applyBorder="1"/>
    <xf numFmtId="0" fontId="7" fillId="0" borderId="8" xfId="0" applyFont="1" applyBorder="1"/>
    <xf numFmtId="0" fontId="7" fillId="0" borderId="6" xfId="0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7" fillId="0" borderId="7" xfId="0" applyFont="1" applyBorder="1"/>
    <xf numFmtId="0" fontId="0" fillId="0" borderId="8" xfId="0" applyBorder="1"/>
    <xf numFmtId="164" fontId="7" fillId="0" borderId="3" xfId="0" applyNumberFormat="1" applyFont="1" applyBorder="1" applyAlignment="1">
      <alignment horizontal="center"/>
    </xf>
    <xf numFmtId="0" fontId="7" fillId="0" borderId="4" xfId="0" applyFont="1" applyBorder="1"/>
    <xf numFmtId="164" fontId="5" fillId="0" borderId="7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3" fillId="0" borderId="9" xfId="0" applyNumberFormat="1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(unités)</a:t>
            </a:r>
          </a:p>
        </c:rich>
      </c:tx>
      <c:layout>
        <c:manualLayout>
          <c:xMode val="edge"/>
          <c:yMode val="edge"/>
          <c:x val="7.0216258178995239E-2"/>
          <c:y val="2.8880866425992781E-2"/>
        </c:manualLayout>
      </c:layout>
      <c:overlay val="0"/>
      <c:spPr>
        <a:noFill/>
        <a:ln w="15875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847431042950612E-2"/>
          <c:y val="0.13932687114471701"/>
          <c:w val="0.88884472187455443"/>
          <c:h val="0.77692486995082288"/>
        </c:manualLayout>
      </c:layout>
      <c:scatterChart>
        <c:scatterStyle val="lineMarker"/>
        <c:varyColors val="0"/>
        <c:ser>
          <c:idx val="0"/>
          <c:order val="0"/>
          <c:tx>
            <c:v>Fort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'Investissement échelonné sol.'!$B$13:$L$13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'Investissement échelonné sol.'!$B$14:$L$14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5000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8000</c:v>
                </c:pt>
                <c:pt idx="9">
                  <c:v>5000</c:v>
                </c:pt>
                <c:pt idx="1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5-CD4B-B911-DF0D2E8F9889}"/>
            </c:ext>
          </c:extLst>
        </c:ser>
        <c:ser>
          <c:idx val="1"/>
          <c:order val="1"/>
          <c:tx>
            <c:v>Faible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'Investissement échelonné sol.'!$B$13:$L$13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'Investissement échelonné sol.'!$B$15:$L$15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2000</c:v>
                </c:pt>
                <c:pt idx="9">
                  <c:v>1000</c:v>
                </c:pt>
                <c:pt idx="1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C-BD4E-9488-92F69781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0111"/>
        <c:axId val="1342952335"/>
      </c:scatterChart>
      <c:valAx>
        <c:axId val="135316011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2952335"/>
        <c:crosses val="autoZero"/>
        <c:crossBetween val="midCat"/>
      </c:valAx>
      <c:valAx>
        <c:axId val="13429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31601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989115797145079"/>
          <c:y val="3.6425992779783395E-2"/>
          <c:w val="0.22075140607424071"/>
          <c:h val="7.402001193894085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15</xdr:row>
      <xdr:rowOff>50800</xdr:rowOff>
    </xdr:from>
    <xdr:to>
      <xdr:col>11</xdr:col>
      <xdr:colOff>647700</xdr:colOff>
      <xdr:row>29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EB95BF-D9F3-BA42-AAF0-148B7EF1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111"/>
  <sheetViews>
    <sheetView tabSelected="1" zoomScaleNormal="100" workbookViewId="0">
      <selection activeCell="A2" sqref="A2"/>
    </sheetView>
  </sheetViews>
  <sheetFormatPr baseColWidth="10" defaultRowHeight="19"/>
  <cols>
    <col min="1" max="1" width="48" style="3" customWidth="1"/>
    <col min="2" max="10" width="12.5" style="3" customWidth="1"/>
    <col min="11" max="16384" width="10.83203125" style="3"/>
  </cols>
  <sheetData>
    <row r="1" spans="1:13" ht="20" thickBot="1"/>
    <row r="2" spans="1:13" ht="31" thickTop="1" thickBot="1">
      <c r="A2" s="8" t="s">
        <v>10</v>
      </c>
      <c r="F2" s="9" t="s">
        <v>9</v>
      </c>
    </row>
    <row r="3" spans="1:13" ht="20" thickTop="1">
      <c r="J3" s="3" t="s">
        <v>1</v>
      </c>
    </row>
    <row r="4" spans="1:13" ht="21">
      <c r="A4" s="40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2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48" t="s">
        <v>13</v>
      </c>
      <c r="B8" s="13" t="s">
        <v>5</v>
      </c>
      <c r="C8" s="17">
        <v>3200</v>
      </c>
      <c r="D8" s="49" t="s">
        <v>14</v>
      </c>
      <c r="E8" s="20"/>
      <c r="F8"/>
      <c r="G8"/>
      <c r="H8"/>
      <c r="I8"/>
      <c r="K8" s="10"/>
      <c r="L8" s="10"/>
      <c r="M8" s="10"/>
    </row>
    <row r="9" spans="1:13">
      <c r="A9" s="48" t="s">
        <v>15</v>
      </c>
      <c r="B9" s="13" t="s">
        <v>5</v>
      </c>
      <c r="C9" s="17">
        <v>2200</v>
      </c>
      <c r="D9" s="13" t="s">
        <v>16</v>
      </c>
      <c r="E9" s="15"/>
      <c r="F9" s="50">
        <v>1600</v>
      </c>
      <c r="G9" s="49" t="s">
        <v>14</v>
      </c>
      <c r="H9" s="20"/>
      <c r="L9" s="10"/>
      <c r="M9" s="10"/>
    </row>
    <row r="10" spans="1:1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6" t="s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8" t="s">
        <v>17</v>
      </c>
      <c r="B13" s="18">
        <v>0</v>
      </c>
      <c r="C13" s="18">
        <v>1</v>
      </c>
      <c r="D13" s="18">
        <f>C13+1</f>
        <v>2</v>
      </c>
      <c r="E13" s="18">
        <f t="shared" ref="E13:L13" si="0">D13+1</f>
        <v>3</v>
      </c>
      <c r="F13" s="18">
        <f t="shared" si="0"/>
        <v>4</v>
      </c>
      <c r="G13" s="18">
        <f t="shared" si="0"/>
        <v>5</v>
      </c>
      <c r="H13" s="18">
        <f t="shared" si="0"/>
        <v>6</v>
      </c>
      <c r="I13" s="18">
        <f t="shared" si="0"/>
        <v>7</v>
      </c>
      <c r="J13" s="18">
        <f t="shared" si="0"/>
        <v>8</v>
      </c>
      <c r="K13" s="18">
        <f t="shared" si="0"/>
        <v>9</v>
      </c>
      <c r="L13" s="18">
        <f t="shared" si="0"/>
        <v>10</v>
      </c>
      <c r="M13" s="10"/>
    </row>
    <row r="14" spans="1:13">
      <c r="A14" s="18" t="s">
        <v>18</v>
      </c>
      <c r="B14" s="18">
        <v>0</v>
      </c>
      <c r="C14" s="70">
        <v>1000</v>
      </c>
      <c r="D14" s="70">
        <v>3000</v>
      </c>
      <c r="E14" s="70">
        <v>5000</v>
      </c>
      <c r="F14" s="70">
        <v>9000</v>
      </c>
      <c r="G14" s="70">
        <v>9000</v>
      </c>
      <c r="H14" s="70">
        <v>9000</v>
      </c>
      <c r="I14" s="70">
        <v>9000</v>
      </c>
      <c r="J14" s="70">
        <v>8000</v>
      </c>
      <c r="K14" s="70">
        <v>5000</v>
      </c>
      <c r="L14" s="70">
        <v>2000</v>
      </c>
      <c r="M14" s="10"/>
    </row>
    <row r="15" spans="1:13">
      <c r="A15" s="18" t="s">
        <v>19</v>
      </c>
      <c r="B15" s="18">
        <v>0</v>
      </c>
      <c r="C15" s="70">
        <v>1000</v>
      </c>
      <c r="D15" s="70">
        <v>3000</v>
      </c>
      <c r="E15" s="70">
        <v>4000</v>
      </c>
      <c r="F15" s="70">
        <v>5000</v>
      </c>
      <c r="G15" s="70">
        <v>5000</v>
      </c>
      <c r="H15" s="70">
        <v>5000</v>
      </c>
      <c r="I15" s="70">
        <v>5000</v>
      </c>
      <c r="J15" s="70">
        <v>2000</v>
      </c>
      <c r="K15" s="70">
        <v>1000</v>
      </c>
      <c r="L15" s="70">
        <v>500</v>
      </c>
      <c r="M15" s="10"/>
    </row>
    <row r="16" spans="1:1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0"/>
    </row>
    <row r="17" spans="1:13">
      <c r="A17" s="47" t="s">
        <v>20</v>
      </c>
      <c r="B17" s="43" t="s">
        <v>24</v>
      </c>
      <c r="C17" s="43">
        <v>0.5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42"/>
      <c r="B18" s="44" t="s">
        <v>25</v>
      </c>
      <c r="C18" s="51">
        <f>1-C17</f>
        <v>0.5</v>
      </c>
      <c r="K18" s="10"/>
      <c r="L18" s="10"/>
      <c r="M18" s="10"/>
    </row>
    <row r="19" spans="1:13">
      <c r="E19"/>
      <c r="F19"/>
      <c r="G19"/>
      <c r="H19" s="10"/>
      <c r="I19" s="10"/>
      <c r="J19" s="10"/>
      <c r="K19" s="10"/>
      <c r="L19" s="10"/>
      <c r="M19" s="10"/>
    </row>
    <row r="20" spans="1:13">
      <c r="A20" s="45" t="s">
        <v>21</v>
      </c>
      <c r="B20" s="13" t="s">
        <v>26</v>
      </c>
      <c r="C20" s="15"/>
      <c r="D20" s="14">
        <v>350</v>
      </c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3" t="s">
        <v>27</v>
      </c>
      <c r="C21" s="15"/>
      <c r="D21" s="14">
        <v>120</v>
      </c>
      <c r="E21"/>
      <c r="F21"/>
      <c r="G21" s="10"/>
      <c r="H21" s="10"/>
      <c r="I21" s="10"/>
      <c r="J21" s="10"/>
      <c r="K21" s="10"/>
      <c r="L21" s="10"/>
      <c r="M21" s="10"/>
    </row>
    <row r="22" spans="1:13">
      <c r="B22" s="13" t="s">
        <v>28</v>
      </c>
      <c r="C22" s="19" t="s">
        <v>29</v>
      </c>
      <c r="D22" s="14">
        <v>450</v>
      </c>
      <c r="E22"/>
      <c r="F22"/>
      <c r="G22" s="10"/>
      <c r="H22" s="10"/>
      <c r="I22" s="10"/>
      <c r="J22" s="10"/>
      <c r="K22" s="10"/>
      <c r="L22" s="10"/>
      <c r="M22" s="10"/>
    </row>
    <row r="23" spans="1:13">
      <c r="A23"/>
      <c r="B23"/>
      <c r="C23"/>
      <c r="D23"/>
      <c r="E23"/>
      <c r="F23"/>
      <c r="G23" s="10"/>
      <c r="H23" s="10"/>
      <c r="I23" s="10"/>
      <c r="J23" s="10"/>
      <c r="K23" s="10"/>
      <c r="L23" s="10"/>
      <c r="M23" s="10"/>
    </row>
    <row r="24" spans="1:13">
      <c r="A24" s="38" t="s">
        <v>22</v>
      </c>
      <c r="B24" s="39">
        <v>0.06</v>
      </c>
      <c r="C24"/>
      <c r="D24"/>
      <c r="E24"/>
      <c r="F24"/>
      <c r="G24" s="10"/>
      <c r="H24" s="10"/>
      <c r="I24" s="10"/>
      <c r="J24" s="10"/>
      <c r="K24" s="10"/>
      <c r="L24" s="10"/>
      <c r="M24" s="10"/>
    </row>
    <row r="25" spans="1:13">
      <c r="A25"/>
      <c r="B25"/>
      <c r="C25"/>
      <c r="D25"/>
      <c r="E25"/>
      <c r="F25"/>
      <c r="G25" s="10"/>
      <c r="H25" s="10"/>
      <c r="I25" s="10"/>
      <c r="J25" s="10"/>
      <c r="K25" s="10"/>
      <c r="L25" s="10"/>
      <c r="M25" s="10"/>
    </row>
    <row r="26" spans="1:13">
      <c r="A26" s="46" t="s">
        <v>23</v>
      </c>
      <c r="B26" s="39">
        <v>0.3</v>
      </c>
      <c r="D26"/>
      <c r="E26"/>
      <c r="F26"/>
      <c r="G26" s="10"/>
      <c r="H26" s="10"/>
      <c r="I26" s="10"/>
      <c r="J26" s="10"/>
      <c r="K26" s="10"/>
      <c r="L26" s="10"/>
      <c r="M26" s="10"/>
    </row>
    <row r="27" spans="1:13">
      <c r="A27" s="10"/>
      <c r="B27" s="21"/>
      <c r="C27" s="21"/>
      <c r="D27" s="22"/>
      <c r="E27" s="21"/>
      <c r="F27" s="21"/>
      <c r="G27" s="10"/>
      <c r="H27" s="10"/>
      <c r="I27" s="10"/>
      <c r="J27" s="10"/>
      <c r="K27" s="10"/>
      <c r="L27" s="10"/>
      <c r="M27" s="10"/>
    </row>
    <row r="28" spans="1:13">
      <c r="C28" s="21"/>
      <c r="G28" s="10"/>
      <c r="H28" s="10"/>
      <c r="I28" s="10"/>
      <c r="J28" s="10"/>
      <c r="K28" s="10"/>
      <c r="L28" s="10"/>
      <c r="M28" s="10"/>
    </row>
    <row r="29" spans="1:13" ht="20" thickBot="1"/>
    <row r="30" spans="1:13" ht="28" customHeight="1" thickTop="1" thickBot="1">
      <c r="A30" s="8" t="s">
        <v>30</v>
      </c>
      <c r="C30" s="3" t="s">
        <v>1</v>
      </c>
    </row>
    <row r="31" spans="1:13" ht="20" thickTop="1"/>
    <row r="32" spans="1:13">
      <c r="A32" s="18" t="s">
        <v>17</v>
      </c>
      <c r="B32" s="18">
        <v>0</v>
      </c>
      <c r="C32" s="18">
        <v>1</v>
      </c>
      <c r="D32" s="18">
        <f>C32+1</f>
        <v>2</v>
      </c>
      <c r="E32" s="18">
        <f t="shared" ref="E32:L32" si="1">D32+1</f>
        <v>3</v>
      </c>
      <c r="F32" s="18">
        <f t="shared" si="1"/>
        <v>4</v>
      </c>
      <c r="G32" s="18">
        <f t="shared" si="1"/>
        <v>5</v>
      </c>
      <c r="H32" s="18">
        <f t="shared" si="1"/>
        <v>6</v>
      </c>
      <c r="I32" s="18">
        <f t="shared" si="1"/>
        <v>7</v>
      </c>
      <c r="J32" s="18">
        <f t="shared" si="1"/>
        <v>8</v>
      </c>
      <c r="K32" s="18">
        <f t="shared" si="1"/>
        <v>9</v>
      </c>
      <c r="L32" s="18">
        <f t="shared" si="1"/>
        <v>10</v>
      </c>
    </row>
    <row r="33" spans="1:1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5"/>
      <c r="L33" s="5"/>
    </row>
    <row r="34" spans="1:12" s="4" customFormat="1">
      <c r="A34" s="24" t="s">
        <v>6</v>
      </c>
      <c r="B34" s="25">
        <f t="shared" ref="B34" si="2">B14</f>
        <v>0</v>
      </c>
      <c r="C34" s="70">
        <v>1000</v>
      </c>
      <c r="D34" s="70">
        <v>3000</v>
      </c>
      <c r="E34" s="70">
        <v>5000</v>
      </c>
      <c r="F34" s="70">
        <v>9000</v>
      </c>
      <c r="G34" s="70">
        <v>9000</v>
      </c>
      <c r="H34" s="70">
        <v>9000</v>
      </c>
      <c r="I34" s="70">
        <v>9000</v>
      </c>
      <c r="J34" s="70">
        <v>8000</v>
      </c>
      <c r="K34" s="70">
        <v>5000</v>
      </c>
      <c r="L34" s="70">
        <v>2000</v>
      </c>
    </row>
    <row r="35" spans="1:12" s="37" customFormat="1">
      <c r="A35" s="36" t="s">
        <v>31</v>
      </c>
      <c r="B35" s="36"/>
      <c r="C35" s="64">
        <f>C34*$D20/1000</f>
        <v>350</v>
      </c>
      <c r="D35" s="64">
        <f t="shared" ref="D35:L35" si="3">D34*$D20/1000</f>
        <v>1050</v>
      </c>
      <c r="E35" s="64">
        <f t="shared" si="3"/>
        <v>1750</v>
      </c>
      <c r="F35" s="64">
        <f t="shared" si="3"/>
        <v>3150</v>
      </c>
      <c r="G35" s="64">
        <f t="shared" si="3"/>
        <v>3150</v>
      </c>
      <c r="H35" s="64">
        <f t="shared" si="3"/>
        <v>3150</v>
      </c>
      <c r="I35" s="64">
        <f t="shared" si="3"/>
        <v>3150</v>
      </c>
      <c r="J35" s="64">
        <f t="shared" si="3"/>
        <v>2800</v>
      </c>
      <c r="K35" s="64">
        <f t="shared" si="3"/>
        <v>1750</v>
      </c>
      <c r="L35" s="64">
        <f t="shared" si="3"/>
        <v>700</v>
      </c>
    </row>
    <row r="36" spans="1:12" s="37" customFormat="1">
      <c r="A36" s="36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s="23" customFormat="1">
      <c r="A37" s="27" t="s">
        <v>32</v>
      </c>
      <c r="B37" s="27"/>
      <c r="C37" s="65">
        <f>-C34*$D21/1000</f>
        <v>-120</v>
      </c>
      <c r="D37" s="65">
        <f t="shared" ref="D37:L37" si="4">-D34*$D21/1000</f>
        <v>-360</v>
      </c>
      <c r="E37" s="65">
        <f t="shared" si="4"/>
        <v>-600</v>
      </c>
      <c r="F37" s="65">
        <f t="shared" si="4"/>
        <v>-1080</v>
      </c>
      <c r="G37" s="65">
        <f t="shared" si="4"/>
        <v>-1080</v>
      </c>
      <c r="H37" s="65">
        <f t="shared" si="4"/>
        <v>-1080</v>
      </c>
      <c r="I37" s="65">
        <f t="shared" si="4"/>
        <v>-1080</v>
      </c>
      <c r="J37" s="65">
        <f t="shared" si="4"/>
        <v>-960</v>
      </c>
      <c r="K37" s="65">
        <f t="shared" si="4"/>
        <v>-600</v>
      </c>
      <c r="L37" s="65">
        <f t="shared" si="4"/>
        <v>-240</v>
      </c>
    </row>
    <row r="38" spans="1:12" s="4" customFormat="1">
      <c r="A38" s="24"/>
      <c r="B38" s="24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s="2" customFormat="1">
      <c r="A39" s="32" t="s">
        <v>33</v>
      </c>
      <c r="B39" s="32"/>
      <c r="C39" s="64">
        <f>C35+C37</f>
        <v>230</v>
      </c>
      <c r="D39" s="64">
        <f t="shared" ref="D39:L39" si="5">D35+D37</f>
        <v>690</v>
      </c>
      <c r="E39" s="64">
        <f t="shared" si="5"/>
        <v>1150</v>
      </c>
      <c r="F39" s="64">
        <f t="shared" si="5"/>
        <v>2070</v>
      </c>
      <c r="G39" s="64">
        <f t="shared" si="5"/>
        <v>2070</v>
      </c>
      <c r="H39" s="64">
        <f t="shared" si="5"/>
        <v>2070</v>
      </c>
      <c r="I39" s="64">
        <f t="shared" si="5"/>
        <v>2070</v>
      </c>
      <c r="J39" s="64">
        <f t="shared" si="5"/>
        <v>1840</v>
      </c>
      <c r="K39" s="64">
        <f t="shared" si="5"/>
        <v>1150</v>
      </c>
      <c r="L39" s="64">
        <f t="shared" si="5"/>
        <v>460</v>
      </c>
    </row>
    <row r="40" spans="1:12" s="4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8"/>
      <c r="L40" s="28"/>
    </row>
    <row r="41" spans="1:12" s="4" customFormat="1">
      <c r="A41" s="24" t="s">
        <v>34</v>
      </c>
      <c r="B41" s="24"/>
      <c r="C41" s="65">
        <f>-$D22</f>
        <v>-450</v>
      </c>
      <c r="D41" s="65">
        <f t="shared" ref="D41:L41" si="6">-$D22</f>
        <v>-450</v>
      </c>
      <c r="E41" s="65">
        <f t="shared" si="6"/>
        <v>-450</v>
      </c>
      <c r="F41" s="65">
        <f t="shared" si="6"/>
        <v>-450</v>
      </c>
      <c r="G41" s="65">
        <f t="shared" si="6"/>
        <v>-450</v>
      </c>
      <c r="H41" s="65">
        <f t="shared" si="6"/>
        <v>-450</v>
      </c>
      <c r="I41" s="65">
        <f t="shared" si="6"/>
        <v>-450</v>
      </c>
      <c r="J41" s="65">
        <f t="shared" si="6"/>
        <v>-450</v>
      </c>
      <c r="K41" s="65">
        <f t="shared" si="6"/>
        <v>-450</v>
      </c>
      <c r="L41" s="65">
        <f t="shared" si="6"/>
        <v>-450</v>
      </c>
    </row>
    <row r="42" spans="1:12" s="4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8"/>
      <c r="L42" s="28"/>
    </row>
    <row r="43" spans="1:12" s="2" customFormat="1">
      <c r="A43" s="32" t="s">
        <v>7</v>
      </c>
      <c r="B43" s="32"/>
      <c r="C43" s="66">
        <f>C39+C41</f>
        <v>-220</v>
      </c>
      <c r="D43" s="66">
        <f t="shared" ref="D43:L43" si="7">D39+D41</f>
        <v>240</v>
      </c>
      <c r="E43" s="66">
        <f t="shared" si="7"/>
        <v>700</v>
      </c>
      <c r="F43" s="66">
        <f t="shared" si="7"/>
        <v>1620</v>
      </c>
      <c r="G43" s="66">
        <f t="shared" si="7"/>
        <v>1620</v>
      </c>
      <c r="H43" s="66">
        <f t="shared" si="7"/>
        <v>1620</v>
      </c>
      <c r="I43" s="66">
        <f t="shared" si="7"/>
        <v>1620</v>
      </c>
      <c r="J43" s="66">
        <f t="shared" si="7"/>
        <v>1390</v>
      </c>
      <c r="K43" s="66">
        <f t="shared" si="7"/>
        <v>700</v>
      </c>
      <c r="L43" s="66">
        <f t="shared" si="7"/>
        <v>10</v>
      </c>
    </row>
    <row r="44" spans="1:12" s="4" customForma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8"/>
      <c r="L44" s="28"/>
    </row>
    <row r="45" spans="1:12" s="4" customFormat="1">
      <c r="A45" s="24" t="s">
        <v>35</v>
      </c>
      <c r="B45" s="24"/>
      <c r="C45" s="65">
        <f>-$B62/10</f>
        <v>220</v>
      </c>
      <c r="D45" s="65">
        <f>C45</f>
        <v>220</v>
      </c>
      <c r="E45" s="65">
        <f t="shared" ref="E45:L45" si="8">D45</f>
        <v>220</v>
      </c>
      <c r="F45" s="65">
        <f>E45-E62/7</f>
        <v>448.57142857142856</v>
      </c>
      <c r="G45" s="65">
        <f t="shared" si="8"/>
        <v>448.57142857142856</v>
      </c>
      <c r="H45" s="65">
        <f t="shared" si="8"/>
        <v>448.57142857142856</v>
      </c>
      <c r="I45" s="65">
        <f t="shared" si="8"/>
        <v>448.57142857142856</v>
      </c>
      <c r="J45" s="65">
        <f t="shared" si="8"/>
        <v>448.57142857142856</v>
      </c>
      <c r="K45" s="65">
        <f t="shared" si="8"/>
        <v>448.57142857142856</v>
      </c>
      <c r="L45" s="65">
        <f t="shared" si="8"/>
        <v>448.57142857142856</v>
      </c>
    </row>
    <row r="46" spans="1:12" s="4" customFormat="1">
      <c r="A46" s="28"/>
      <c r="B46" s="29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s="2" customFormat="1">
      <c r="A47" s="33" t="s">
        <v>8</v>
      </c>
      <c r="B47" s="34"/>
      <c r="C47" s="64">
        <f>C43-C45</f>
        <v>-440</v>
      </c>
      <c r="D47" s="64">
        <f t="shared" ref="D47:L47" si="9">D43-D45</f>
        <v>20</v>
      </c>
      <c r="E47" s="64">
        <f t="shared" si="9"/>
        <v>480</v>
      </c>
      <c r="F47" s="64">
        <f t="shared" si="9"/>
        <v>1171.4285714285716</v>
      </c>
      <c r="G47" s="64">
        <f t="shared" si="9"/>
        <v>1171.4285714285716</v>
      </c>
      <c r="H47" s="64">
        <f t="shared" si="9"/>
        <v>1171.4285714285716</v>
      </c>
      <c r="I47" s="64">
        <f t="shared" si="9"/>
        <v>1171.4285714285716</v>
      </c>
      <c r="J47" s="64">
        <f t="shared" si="9"/>
        <v>941.42857142857144</v>
      </c>
      <c r="K47" s="64">
        <f t="shared" si="9"/>
        <v>251.42857142857144</v>
      </c>
      <c r="L47" s="64">
        <f t="shared" si="9"/>
        <v>-438.57142857142856</v>
      </c>
    </row>
    <row r="48" spans="1:12" s="4" customForma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s="4" customFormat="1" ht="20" thickBot="1">
      <c r="B49" s="12"/>
      <c r="C49" s="4" t="s">
        <v>1</v>
      </c>
    </row>
    <row r="50" spans="1:12" s="4" customFormat="1" ht="28" customHeight="1" thickTop="1" thickBot="1">
      <c r="A50" s="8" t="s">
        <v>36</v>
      </c>
      <c r="B50" s="12"/>
    </row>
    <row r="51" spans="1:12" ht="20" thickTop="1"/>
    <row r="52" spans="1:12">
      <c r="A52" s="1" t="s">
        <v>0</v>
      </c>
      <c r="B52" s="1">
        <v>0</v>
      </c>
      <c r="C52" s="1">
        <f>B52+1</f>
        <v>1</v>
      </c>
      <c r="D52" s="1">
        <f>C52+1</f>
        <v>2</v>
      </c>
      <c r="E52" s="1">
        <f t="shared" ref="E52:J52" si="10">D52+1</f>
        <v>3</v>
      </c>
      <c r="F52" s="1">
        <f t="shared" si="10"/>
        <v>4</v>
      </c>
      <c r="G52" s="1">
        <f t="shared" si="10"/>
        <v>5</v>
      </c>
      <c r="H52" s="1">
        <f t="shared" si="10"/>
        <v>6</v>
      </c>
      <c r="I52" s="1">
        <f t="shared" si="10"/>
        <v>7</v>
      </c>
      <c r="J52" s="1">
        <f t="shared" si="10"/>
        <v>8</v>
      </c>
      <c r="K52" s="1">
        <f t="shared" ref="K52" si="11">J52+1</f>
        <v>9</v>
      </c>
      <c r="L52" s="1">
        <f t="shared" ref="L52" si="12">K52+1</f>
        <v>10</v>
      </c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6" t="s">
        <v>2</v>
      </c>
      <c r="B54" s="65"/>
      <c r="C54" s="65">
        <f>C43</f>
        <v>-220</v>
      </c>
      <c r="D54" s="65">
        <f t="shared" ref="D54:L54" si="13">D43</f>
        <v>240</v>
      </c>
      <c r="E54" s="65">
        <f t="shared" si="13"/>
        <v>700</v>
      </c>
      <c r="F54" s="65">
        <f t="shared" si="13"/>
        <v>1620</v>
      </c>
      <c r="G54" s="65">
        <f t="shared" si="13"/>
        <v>1620</v>
      </c>
      <c r="H54" s="65">
        <f t="shared" si="13"/>
        <v>1620</v>
      </c>
      <c r="I54" s="65">
        <f t="shared" si="13"/>
        <v>1620</v>
      </c>
      <c r="J54" s="65">
        <f t="shared" si="13"/>
        <v>1390</v>
      </c>
      <c r="K54" s="65">
        <f t="shared" si="13"/>
        <v>700</v>
      </c>
      <c r="L54" s="65">
        <f t="shared" si="13"/>
        <v>10</v>
      </c>
    </row>
    <row r="55" spans="1:12">
      <c r="A55" s="6" t="s">
        <v>37</v>
      </c>
      <c r="B55" s="65"/>
      <c r="C55" s="65">
        <f>C54*(1-$B26)</f>
        <v>-154</v>
      </c>
      <c r="D55" s="65">
        <f t="shared" ref="D55:L55" si="14">D54*(1-$B26)</f>
        <v>168</v>
      </c>
      <c r="E55" s="65">
        <f t="shared" si="14"/>
        <v>489.99999999999994</v>
      </c>
      <c r="F55" s="65">
        <f t="shared" si="14"/>
        <v>1134</v>
      </c>
      <c r="G55" s="65">
        <f t="shared" si="14"/>
        <v>1134</v>
      </c>
      <c r="H55" s="65">
        <f t="shared" si="14"/>
        <v>1134</v>
      </c>
      <c r="I55" s="65">
        <f t="shared" si="14"/>
        <v>1134</v>
      </c>
      <c r="J55" s="65">
        <f t="shared" si="14"/>
        <v>972.99999999999989</v>
      </c>
      <c r="K55" s="65">
        <f t="shared" si="14"/>
        <v>489.99999999999994</v>
      </c>
      <c r="L55" s="65">
        <f t="shared" si="14"/>
        <v>7</v>
      </c>
    </row>
    <row r="56" spans="1:12">
      <c r="A56" s="6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pans="1:12">
      <c r="A57" s="6" t="s">
        <v>38</v>
      </c>
      <c r="B57" s="65"/>
      <c r="C57" s="65">
        <f>C45</f>
        <v>220</v>
      </c>
      <c r="D57" s="65">
        <f t="shared" ref="D57:L57" si="15">D45</f>
        <v>220</v>
      </c>
      <c r="E57" s="65">
        <f t="shared" si="15"/>
        <v>220</v>
      </c>
      <c r="F57" s="65">
        <f t="shared" si="15"/>
        <v>448.57142857142856</v>
      </c>
      <c r="G57" s="65">
        <f t="shared" si="15"/>
        <v>448.57142857142856</v>
      </c>
      <c r="H57" s="65">
        <f t="shared" si="15"/>
        <v>448.57142857142856</v>
      </c>
      <c r="I57" s="65">
        <f t="shared" si="15"/>
        <v>448.57142857142856</v>
      </c>
      <c r="J57" s="65">
        <f t="shared" si="15"/>
        <v>448.57142857142856</v>
      </c>
      <c r="K57" s="65">
        <f t="shared" si="15"/>
        <v>448.57142857142856</v>
      </c>
      <c r="L57" s="65">
        <f t="shared" si="15"/>
        <v>448.57142857142856</v>
      </c>
    </row>
    <row r="58" spans="1:12">
      <c r="A58" s="6" t="s">
        <v>39</v>
      </c>
      <c r="B58" s="65"/>
      <c r="C58" s="65">
        <f>C57*$B26</f>
        <v>66</v>
      </c>
      <c r="D58" s="65">
        <f t="shared" ref="D58:L58" si="16">D57*$B26</f>
        <v>66</v>
      </c>
      <c r="E58" s="65">
        <f t="shared" si="16"/>
        <v>66</v>
      </c>
      <c r="F58" s="65">
        <f t="shared" si="16"/>
        <v>134.57142857142856</v>
      </c>
      <c r="G58" s="65">
        <f t="shared" si="16"/>
        <v>134.57142857142856</v>
      </c>
      <c r="H58" s="65">
        <f t="shared" si="16"/>
        <v>134.57142857142856</v>
      </c>
      <c r="I58" s="65">
        <f t="shared" si="16"/>
        <v>134.57142857142856</v>
      </c>
      <c r="J58" s="65">
        <f t="shared" si="16"/>
        <v>134.57142857142856</v>
      </c>
      <c r="K58" s="65">
        <f t="shared" si="16"/>
        <v>134.57142857142856</v>
      </c>
      <c r="L58" s="65">
        <f t="shared" si="16"/>
        <v>134.57142857142856</v>
      </c>
    </row>
    <row r="59" spans="1:12">
      <c r="A59" s="6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12">
      <c r="A60" s="6" t="s">
        <v>40</v>
      </c>
      <c r="B60" s="65"/>
      <c r="C60" s="65">
        <f>C55+C58</f>
        <v>-88</v>
      </c>
      <c r="D60" s="65">
        <f t="shared" ref="D60:L60" si="17">D55+D58</f>
        <v>234</v>
      </c>
      <c r="E60" s="65">
        <f t="shared" si="17"/>
        <v>556</v>
      </c>
      <c r="F60" s="65">
        <f t="shared" si="17"/>
        <v>1268.5714285714284</v>
      </c>
      <c r="G60" s="65">
        <f t="shared" si="17"/>
        <v>1268.5714285714284</v>
      </c>
      <c r="H60" s="65">
        <f t="shared" si="17"/>
        <v>1268.5714285714284</v>
      </c>
      <c r="I60" s="65">
        <f t="shared" si="17"/>
        <v>1268.5714285714284</v>
      </c>
      <c r="J60" s="65">
        <f t="shared" si="17"/>
        <v>1107.5714285714284</v>
      </c>
      <c r="K60" s="65">
        <f t="shared" si="17"/>
        <v>624.57142857142844</v>
      </c>
      <c r="L60" s="65">
        <f t="shared" si="17"/>
        <v>141.57142857142856</v>
      </c>
    </row>
    <row r="61" spans="1:12">
      <c r="A61" s="6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</row>
    <row r="62" spans="1:12">
      <c r="A62" s="6" t="s">
        <v>3</v>
      </c>
      <c r="B62" s="64">
        <f>-C9</f>
        <v>-2200</v>
      </c>
      <c r="C62" s="65"/>
      <c r="D62" s="65"/>
      <c r="E62" s="64">
        <f>-F9</f>
        <v>-1600</v>
      </c>
      <c r="F62" s="65"/>
      <c r="G62" s="65"/>
      <c r="H62" s="65"/>
      <c r="I62" s="65"/>
      <c r="J62" s="65"/>
      <c r="K62" s="65"/>
      <c r="L62" s="65"/>
    </row>
    <row r="63" spans="1:12">
      <c r="A63" s="6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</row>
    <row r="64" spans="1:12">
      <c r="A64" s="6" t="s">
        <v>41</v>
      </c>
      <c r="B64" s="65">
        <f>B62</f>
        <v>-2200</v>
      </c>
      <c r="C64" s="65">
        <f>C60</f>
        <v>-88</v>
      </c>
      <c r="D64" s="65">
        <f t="shared" ref="D64:L64" si="18">D60</f>
        <v>234</v>
      </c>
      <c r="E64" s="65">
        <f>E60+E62</f>
        <v>-1044</v>
      </c>
      <c r="F64" s="65">
        <f t="shared" si="18"/>
        <v>1268.5714285714284</v>
      </c>
      <c r="G64" s="65">
        <f t="shared" si="18"/>
        <v>1268.5714285714284</v>
      </c>
      <c r="H64" s="65">
        <f t="shared" si="18"/>
        <v>1268.5714285714284</v>
      </c>
      <c r="I64" s="65">
        <f t="shared" si="18"/>
        <v>1268.5714285714284</v>
      </c>
      <c r="J64" s="65">
        <f t="shared" si="18"/>
        <v>1107.5714285714284</v>
      </c>
      <c r="K64" s="65">
        <f t="shared" si="18"/>
        <v>624.57142857142844</v>
      </c>
      <c r="L64" s="65">
        <f t="shared" si="18"/>
        <v>141.57142857142856</v>
      </c>
    </row>
    <row r="65" spans="1:12">
      <c r="A65" s="6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</row>
    <row r="66" spans="1:12">
      <c r="A66" s="6" t="s">
        <v>42</v>
      </c>
      <c r="B66" s="65">
        <f>B64/((1+$B24)^B52)</f>
        <v>-2200</v>
      </c>
      <c r="C66" s="65">
        <f t="shared" ref="C66:L66" si="19">C64/((1+$B24)^C52)</f>
        <v>-83.018867924528294</v>
      </c>
      <c r="D66" s="65">
        <f t="shared" si="19"/>
        <v>208.25916696333212</v>
      </c>
      <c r="E66" s="65">
        <f t="shared" si="19"/>
        <v>-876.56253148572284</v>
      </c>
      <c r="F66" s="65">
        <f t="shared" si="19"/>
        <v>1004.8273899362315</v>
      </c>
      <c r="G66" s="65">
        <f t="shared" si="19"/>
        <v>947.95036786436924</v>
      </c>
      <c r="H66" s="65">
        <f t="shared" si="19"/>
        <v>894.29279987204643</v>
      </c>
      <c r="I66" s="65">
        <f t="shared" si="19"/>
        <v>843.67245270947762</v>
      </c>
      <c r="J66" s="65">
        <f t="shared" si="19"/>
        <v>694.90401643045436</v>
      </c>
      <c r="K66" s="65">
        <f t="shared" si="19"/>
        <v>369.68286893618125</v>
      </c>
      <c r="L66" s="65">
        <f t="shared" si="19"/>
        <v>79.052746274697398</v>
      </c>
    </row>
    <row r="67" spans="1:12">
      <c r="A67" s="6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</row>
    <row r="68" spans="1:12">
      <c r="A68" s="6" t="s">
        <v>43</v>
      </c>
      <c r="B68" s="65">
        <f>B66</f>
        <v>-2200</v>
      </c>
      <c r="C68" s="65">
        <f>B68+C66</f>
        <v>-2283.0188679245284</v>
      </c>
      <c r="D68" s="65">
        <f t="shared" ref="D68:L68" si="20">C68+D66</f>
        <v>-2074.7597009611964</v>
      </c>
      <c r="E68" s="65">
        <f t="shared" si="20"/>
        <v>-2951.3222324469193</v>
      </c>
      <c r="F68" s="65">
        <f t="shared" si="20"/>
        <v>-1946.4948425106877</v>
      </c>
      <c r="G68" s="65">
        <f t="shared" si="20"/>
        <v>-998.54447464631846</v>
      </c>
      <c r="H68" s="65">
        <f t="shared" si="20"/>
        <v>-104.25167477427203</v>
      </c>
      <c r="I68" s="65">
        <f t="shared" si="20"/>
        <v>739.42077793520559</v>
      </c>
      <c r="J68" s="65">
        <f t="shared" si="20"/>
        <v>1434.32479436566</v>
      </c>
      <c r="K68" s="65">
        <f t="shared" si="20"/>
        <v>1804.0076633018411</v>
      </c>
      <c r="L68" s="65">
        <f t="shared" si="20"/>
        <v>1883.0604095765386</v>
      </c>
    </row>
    <row r="69" spans="1:12">
      <c r="A69" s="7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1" spans="1:12">
      <c r="A71" s="71" t="s">
        <v>44</v>
      </c>
      <c r="B71" s="52">
        <f>L68</f>
        <v>1883.0604095765386</v>
      </c>
      <c r="C71"/>
      <c r="D71"/>
      <c r="E71"/>
      <c r="F71"/>
      <c r="G71"/>
      <c r="H71"/>
      <c r="I71"/>
      <c r="J71"/>
    </row>
    <row r="73" spans="1:12">
      <c r="A73" s="53"/>
      <c r="B73" s="5"/>
      <c r="C73" s="5"/>
      <c r="D73" s="5"/>
      <c r="E73" s="3" t="s">
        <v>1</v>
      </c>
    </row>
    <row r="74" spans="1:12" ht="21">
      <c r="A74" s="62" t="s">
        <v>45</v>
      </c>
      <c r="B74" s="63" t="s">
        <v>24</v>
      </c>
      <c r="C74" s="63" t="s">
        <v>25</v>
      </c>
      <c r="D74" s="63" t="s">
        <v>48</v>
      </c>
    </row>
    <row r="75" spans="1:12" ht="21">
      <c r="A75" s="54"/>
      <c r="B75" s="61"/>
      <c r="C75" s="61"/>
      <c r="D75" s="61"/>
      <c r="E75"/>
      <c r="F75"/>
      <c r="G75"/>
      <c r="H75"/>
      <c r="I75"/>
      <c r="J75"/>
      <c r="K75"/>
    </row>
    <row r="76" spans="1:12" ht="21">
      <c r="A76" s="55"/>
      <c r="B76" s="67"/>
      <c r="C76" s="67"/>
      <c r="D76" s="67"/>
      <c r="E76"/>
      <c r="F76"/>
      <c r="G76"/>
      <c r="H76"/>
      <c r="I76"/>
      <c r="J76"/>
      <c r="K76"/>
    </row>
    <row r="77" spans="1:12" ht="21">
      <c r="A77" s="56" t="s">
        <v>46</v>
      </c>
      <c r="B77" s="60">
        <v>2126</v>
      </c>
      <c r="C77" s="60">
        <v>-1005</v>
      </c>
      <c r="D77" s="60">
        <f>B77*C$17+C$18*C77</f>
        <v>560.5</v>
      </c>
      <c r="E77" t="s">
        <v>1</v>
      </c>
      <c r="F77"/>
      <c r="G77"/>
      <c r="H77"/>
      <c r="I77"/>
      <c r="J77"/>
      <c r="K77"/>
    </row>
    <row r="78" spans="1:12" ht="21">
      <c r="A78" s="57"/>
      <c r="B78" s="68"/>
      <c r="C78" s="68"/>
      <c r="D78" s="68"/>
      <c r="E78"/>
      <c r="F78"/>
      <c r="G78"/>
      <c r="H78"/>
      <c r="I78"/>
      <c r="J78"/>
      <c r="K78"/>
    </row>
    <row r="79" spans="1:12" ht="21">
      <c r="A79" s="55"/>
      <c r="B79" s="67"/>
      <c r="C79" s="67"/>
      <c r="D79" s="67"/>
      <c r="E79"/>
      <c r="F79"/>
      <c r="G79"/>
      <c r="H79"/>
      <c r="I79"/>
      <c r="J79"/>
      <c r="K79"/>
    </row>
    <row r="80" spans="1:12" ht="21">
      <c r="A80" s="58" t="s">
        <v>47</v>
      </c>
      <c r="B80" s="60">
        <v>1883</v>
      </c>
      <c r="C80" s="60">
        <v>382</v>
      </c>
      <c r="D80" s="60">
        <f>B80*C$17+C$18*C80</f>
        <v>1132.5</v>
      </c>
      <c r="E80"/>
      <c r="F80"/>
      <c r="G80"/>
      <c r="H80"/>
      <c r="I80"/>
      <c r="J80"/>
      <c r="K80" s="10"/>
    </row>
    <row r="81" spans="1:11">
      <c r="A81" s="59"/>
      <c r="B81" s="69"/>
      <c r="C81" s="69"/>
      <c r="D81" s="69"/>
      <c r="E81"/>
      <c r="F81"/>
      <c r="G81"/>
      <c r="H81"/>
      <c r="I81"/>
      <c r="J81"/>
      <c r="K81" s="10"/>
    </row>
    <row r="82" spans="1:11">
      <c r="A82"/>
      <c r="B82"/>
      <c r="C82"/>
      <c r="D82"/>
      <c r="E82"/>
      <c r="F82"/>
      <c r="G82"/>
      <c r="H82"/>
      <c r="I82"/>
      <c r="J82"/>
      <c r="K82" s="10"/>
    </row>
    <row r="83" spans="1:11">
      <c r="A83"/>
      <c r="B83"/>
      <c r="C83"/>
      <c r="D83"/>
      <c r="E83"/>
      <c r="F83"/>
      <c r="G83"/>
      <c r="H83"/>
      <c r="I83"/>
      <c r="J83"/>
      <c r="K83" s="10"/>
    </row>
    <row r="84" spans="1:11">
      <c r="A84"/>
      <c r="B84"/>
      <c r="C84"/>
      <c r="D84"/>
      <c r="E84"/>
      <c r="F84"/>
      <c r="G84"/>
      <c r="H84"/>
      <c r="I84"/>
      <c r="J84"/>
      <c r="K84" s="10"/>
    </row>
    <row r="85" spans="1:11">
      <c r="A85"/>
      <c r="B85"/>
      <c r="C85"/>
      <c r="D85"/>
      <c r="E85"/>
      <c r="F85"/>
      <c r="G85"/>
      <c r="H85"/>
      <c r="I85"/>
      <c r="J85"/>
      <c r="K85" s="10"/>
    </row>
    <row r="86" spans="1:11">
      <c r="A86"/>
      <c r="B86"/>
      <c r="C86"/>
      <c r="D86"/>
      <c r="E86"/>
      <c r="F86"/>
      <c r="G86"/>
      <c r="H86"/>
      <c r="I86"/>
      <c r="J86"/>
    </row>
    <row r="87" spans="1:11">
      <c r="A87"/>
      <c r="B87"/>
      <c r="C87"/>
      <c r="D87"/>
      <c r="E87"/>
      <c r="F87"/>
      <c r="G87"/>
      <c r="H87"/>
      <c r="I87"/>
      <c r="J87"/>
      <c r="K87" s="10"/>
    </row>
    <row r="88" spans="1:11">
      <c r="A88"/>
      <c r="B88"/>
      <c r="C88"/>
      <c r="D88"/>
      <c r="E88"/>
      <c r="F88"/>
      <c r="G88"/>
      <c r="H88"/>
      <c r="I88"/>
      <c r="J88"/>
      <c r="K88" s="10"/>
    </row>
    <row r="89" spans="1:11">
      <c r="A89"/>
      <c r="B89"/>
      <c r="C89"/>
      <c r="D89"/>
      <c r="E89"/>
      <c r="F89"/>
      <c r="G89"/>
      <c r="H89"/>
      <c r="I89"/>
      <c r="J89"/>
      <c r="K89" s="10"/>
    </row>
    <row r="90" spans="1:11">
      <c r="A90"/>
      <c r="B90"/>
      <c r="C90"/>
      <c r="D90"/>
      <c r="E90"/>
      <c r="F90"/>
      <c r="G90"/>
      <c r="H90"/>
      <c r="I90"/>
      <c r="J90"/>
      <c r="K90" s="10"/>
    </row>
    <row r="91" spans="1:11">
      <c r="A91"/>
      <c r="B91"/>
      <c r="C91"/>
      <c r="D91"/>
      <c r="E91"/>
      <c r="F91"/>
      <c r="G91"/>
      <c r="H91"/>
      <c r="I91"/>
      <c r="J91"/>
      <c r="K91" s="10"/>
    </row>
    <row r="92" spans="1:11">
      <c r="A92"/>
      <c r="B92"/>
      <c r="C92"/>
      <c r="D92"/>
      <c r="E92"/>
      <c r="F92"/>
      <c r="G92"/>
      <c r="H92"/>
      <c r="I92"/>
      <c r="J92"/>
      <c r="K92" s="10"/>
    </row>
    <row r="93" spans="1:11">
      <c r="A93"/>
      <c r="B93"/>
      <c r="C93"/>
      <c r="D93"/>
      <c r="E93"/>
      <c r="F93"/>
      <c r="G93"/>
      <c r="H93"/>
      <c r="I93"/>
      <c r="J93"/>
      <c r="K93" s="10"/>
    </row>
    <row r="94" spans="1:11">
      <c r="A94"/>
      <c r="B94"/>
      <c r="C94"/>
      <c r="D94"/>
      <c r="E94"/>
      <c r="F94"/>
      <c r="G94"/>
      <c r="H94"/>
      <c r="I94"/>
      <c r="J94"/>
      <c r="K94" s="10"/>
    </row>
    <row r="95" spans="1:11">
      <c r="A95"/>
      <c r="B95"/>
      <c r="C95"/>
      <c r="D95"/>
      <c r="E95"/>
      <c r="F95"/>
      <c r="G95"/>
      <c r="H95"/>
      <c r="I95"/>
      <c r="J95"/>
      <c r="K95" s="10"/>
    </row>
    <row r="96" spans="1:11">
      <c r="A96"/>
      <c r="B96"/>
      <c r="C96"/>
      <c r="D96"/>
      <c r="E96"/>
      <c r="F96"/>
      <c r="G96"/>
      <c r="H96"/>
      <c r="I96"/>
      <c r="J96"/>
      <c r="K96" s="10"/>
    </row>
    <row r="97" spans="1:1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</sheetData>
  <pageMargins left="0.7" right="0.7" top="0.75" bottom="0.75" header="0.3" footer="0.3"/>
  <ignoredErrors>
    <ignoredError sqref="E64 F4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Investissement échelonné sol.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2020-07-07T18:00:51Z</dcterms:modified>
</cp:coreProperties>
</file>