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4 Capacity/Step 4.1 Capacity base case/"/>
    </mc:Choice>
  </mc:AlternateContent>
  <xr:revisionPtr revIDLastSave="0" documentId="13_ncr:1_{DB9624A0-2A4A-D34B-9CBC-7A83905A8E42}" xr6:coauthVersionLast="36" xr6:coauthVersionMax="36" xr10:uidLastSave="{00000000-0000-0000-0000-000000000000}"/>
  <bookViews>
    <workbookView xWindow="6940" yWindow="460" windowWidth="23800" windowHeight="19680" xr2:uid="{32B69F19-3F7C-9846-9F0A-03262C5902CC}"/>
  </bookViews>
  <sheets>
    <sheet name="Capacity base case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0" l="1"/>
  <c r="B44" i="20" s="1"/>
  <c r="C37" i="20"/>
  <c r="C38" i="20" s="1"/>
  <c r="D38" i="20" s="1"/>
  <c r="E38" i="20" s="1"/>
  <c r="F38" i="20" s="1"/>
  <c r="G38" i="20" s="1"/>
  <c r="H38" i="20" s="1"/>
  <c r="I38" i="20" s="1"/>
  <c r="J38" i="20" s="1"/>
  <c r="C29" i="20"/>
  <c r="D29" i="20" s="1"/>
  <c r="E29" i="20" s="1"/>
  <c r="F29" i="20" s="1"/>
  <c r="G29" i="20" s="1"/>
  <c r="H29" i="20" s="1"/>
  <c r="I29" i="20" s="1"/>
  <c r="J29" i="20" s="1"/>
  <c r="I24" i="20"/>
  <c r="B23" i="20"/>
  <c r="C32" i="20" s="1"/>
  <c r="D32" i="20" s="1"/>
  <c r="E32" i="20" s="1"/>
  <c r="F32" i="20" s="1"/>
  <c r="G32" i="20" s="1"/>
  <c r="H32" i="20" s="1"/>
  <c r="I32" i="20" s="1"/>
  <c r="J32" i="20" s="1"/>
  <c r="B22" i="20"/>
  <c r="C31" i="20" s="1"/>
  <c r="B46" i="20" l="1"/>
  <c r="B48" i="20" s="1"/>
  <c r="C34" i="20"/>
  <c r="D31" i="20"/>
  <c r="E31" i="20" s="1"/>
  <c r="F31" i="20" s="1"/>
  <c r="G31" i="20" s="1"/>
  <c r="H31" i="20" s="1"/>
  <c r="I31" i="20" s="1"/>
  <c r="J31" i="20" s="1"/>
  <c r="D37" i="20"/>
  <c r="E37" i="20" s="1"/>
  <c r="F37" i="20" s="1"/>
  <c r="G37" i="20" s="1"/>
  <c r="H37" i="20" s="1"/>
  <c r="I37" i="20" s="1"/>
  <c r="J37" i="20" s="1"/>
  <c r="C35" i="20" l="1"/>
  <c r="D34" i="20"/>
  <c r="E34" i="20" s="1"/>
  <c r="F34" i="20" s="1"/>
  <c r="G34" i="20" s="1"/>
  <c r="H34" i="20" s="1"/>
  <c r="I34" i="20" s="1"/>
  <c r="J34" i="20" s="1"/>
  <c r="C40" i="20" l="1"/>
  <c r="D35" i="20"/>
  <c r="E35" i="20" s="1"/>
  <c r="F35" i="20" s="1"/>
  <c r="G35" i="20" s="1"/>
  <c r="H35" i="20" s="1"/>
  <c r="I35" i="20" s="1"/>
  <c r="J35" i="20" s="1"/>
  <c r="C44" i="20" l="1"/>
  <c r="D40" i="20"/>
  <c r="C46" i="20" l="1"/>
  <c r="C48" i="20" s="1"/>
  <c r="D44" i="20"/>
  <c r="D46" i="20" s="1"/>
  <c r="E40" i="20"/>
  <c r="E44" i="20" l="1"/>
  <c r="F40" i="20"/>
  <c r="D48" i="20"/>
  <c r="G40" i="20" l="1"/>
  <c r="F44" i="20"/>
  <c r="F46" i="20" s="1"/>
  <c r="E46" i="20"/>
  <c r="E48" i="20" s="1"/>
  <c r="F48" i="20" l="1"/>
  <c r="H40" i="20"/>
  <c r="G44" i="20"/>
  <c r="G46" i="20" l="1"/>
  <c r="G48" i="20" s="1"/>
  <c r="I40" i="20"/>
  <c r="H44" i="20"/>
  <c r="H46" i="20" s="1"/>
  <c r="J40" i="20" l="1"/>
  <c r="J44" i="20" s="1"/>
  <c r="J46" i="20" s="1"/>
  <c r="I44" i="20"/>
  <c r="I46" i="20" s="1"/>
  <c r="H48" i="20"/>
  <c r="H51" i="20" l="1"/>
  <c r="I48" i="20"/>
  <c r="J48" i="20" s="1"/>
  <c r="B51" i="20" s="1"/>
</calcChain>
</file>

<file path=xl/sharedStrings.xml><?xml version="1.0" encoding="utf-8"?>
<sst xmlns="http://schemas.openxmlformats.org/spreadsheetml/2006/main" count="52" uniqueCount="47">
  <si>
    <t>years</t>
  </si>
  <si>
    <t>Year</t>
  </si>
  <si>
    <t xml:space="preserve"> </t>
  </si>
  <si>
    <t>Reminder</t>
  </si>
  <si>
    <t>Cash-flow formula</t>
  </si>
  <si>
    <t>CF = ∆EBITDA * ( 1 - CTR) + CTR * ∆Depreciation (&amp; Amortization)</t>
  </si>
  <si>
    <r>
      <rPr>
        <b/>
        <u/>
        <sz val="14"/>
        <color theme="1"/>
        <rFont val="Calibri (Corps)_x0000_"/>
      </rPr>
      <t>EBITDA</t>
    </r>
    <r>
      <rPr>
        <sz val="14"/>
        <color theme="1"/>
        <rFont val="Calibri"/>
        <family val="2"/>
        <scheme val="minor"/>
      </rPr>
      <t xml:space="preserve"> = Sales - Opex</t>
    </r>
  </si>
  <si>
    <r>
      <t xml:space="preserve">Depreciation (&amp; Amortization) is the consequance of </t>
    </r>
    <r>
      <rPr>
        <b/>
        <u/>
        <sz val="14"/>
        <color theme="1"/>
        <rFont val="Calibri (Corps)_x0000_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u/>
        <sz val="14"/>
        <color theme="1"/>
        <rFont val="Calibri (Corps)_x0000_"/>
      </rPr>
      <t>Ex</t>
    </r>
    <r>
      <rPr>
        <sz val="14"/>
        <color theme="1"/>
        <rFont val="Calibri"/>
        <family val="2"/>
        <scheme val="minor"/>
      </rPr>
      <t>penditures (Capex)</t>
    </r>
  </si>
  <si>
    <t>" ∆ " because you compare the situation of the company  " with " the investment as opposed to " without "    (with-without principle)</t>
  </si>
  <si>
    <t>Exercise</t>
  </si>
  <si>
    <t>Investment (Capex)</t>
  </si>
  <si>
    <t>Sales</t>
  </si>
  <si>
    <r>
      <t xml:space="preserve">where CTR stands for </t>
    </r>
    <r>
      <rPr>
        <b/>
        <u/>
        <sz val="14"/>
        <color theme="1"/>
        <rFont val="Calibri (Corps)_x0000_"/>
      </rPr>
      <t>C</t>
    </r>
    <r>
      <rPr>
        <sz val="14"/>
        <color theme="1"/>
        <rFont val="Calibri"/>
        <family val="2"/>
        <scheme val="minor"/>
      </rPr>
      <t xml:space="preserve">orporate </t>
    </r>
    <r>
      <rPr>
        <b/>
        <u/>
        <sz val="14"/>
        <color theme="1"/>
        <rFont val="Calibri (Corps)_x0000_"/>
      </rPr>
      <t>T</t>
    </r>
    <r>
      <rPr>
        <sz val="14"/>
        <color theme="1"/>
        <rFont val="Calibri"/>
        <family val="2"/>
        <scheme val="minor"/>
      </rPr>
      <t xml:space="preserve">ax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ate (income tax rate)</t>
    </r>
  </si>
  <si>
    <t>Opex</t>
  </si>
  <si>
    <t>Corporate Tax Rate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</si>
  <si>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</si>
  <si>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</si>
  <si>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</si>
  <si>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</si>
  <si>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</si>
  <si>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</si>
  <si>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</si>
  <si>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</si>
  <si>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</si>
  <si>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</si>
  <si>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t>Why " CTR * ∆Depreciation " ? Because " Depreciation " generates tax savings and is just a non-cash book expense (cash-out was Capex)</t>
  </si>
  <si>
    <t>EBITDA is the consequance of your business plan!!!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</si>
  <si>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</si>
  <si>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t>Base case</t>
  </si>
  <si>
    <r>
      <t xml:space="preserve">Opex = </t>
    </r>
    <r>
      <rPr>
        <b/>
        <u/>
        <sz val="14"/>
        <color theme="1"/>
        <rFont val="Calibri (Corps)_x0000_"/>
      </rPr>
      <t>Op</t>
    </r>
    <r>
      <rPr>
        <sz val="14"/>
        <color theme="1"/>
        <rFont val="Calibri"/>
        <family val="2"/>
        <scheme val="minor"/>
      </rPr>
      <t xml:space="preserve">erating </t>
    </r>
    <r>
      <rPr>
        <b/>
        <u/>
        <sz val="14"/>
        <color theme="1"/>
        <rFont val="Calibri"/>
        <family val="2"/>
        <scheme val="minor"/>
      </rPr>
      <t>e</t>
    </r>
    <r>
      <rPr>
        <b/>
        <u/>
        <sz val="14"/>
        <color theme="1"/>
        <rFont val="Calibri (Corps)_x0000_"/>
      </rPr>
      <t>x</t>
    </r>
    <r>
      <rPr>
        <sz val="14"/>
        <color theme="1"/>
        <rFont val="Calibri"/>
        <family val="2"/>
        <scheme val="minor"/>
      </rPr>
      <t xml:space="preserve">penses = all expenses consumed by operations </t>
    </r>
  </si>
  <si>
    <t>and generating a cash outlay (wages, supplies, rents, …)</t>
  </si>
  <si>
    <t>∆EBITDA * (1 - CTR)</t>
  </si>
  <si>
    <t xml:space="preserve"> (Opex)</t>
  </si>
  <si>
    <t xml:space="preserve">  Sales</t>
  </si>
  <si>
    <t>$k</t>
  </si>
  <si>
    <t>units at</t>
  </si>
  <si>
    <t>$ / unit</t>
  </si>
  <si>
    <t>Fixed costs</t>
  </si>
  <si>
    <t>times</t>
  </si>
  <si>
    <t>units</t>
  </si>
  <si>
    <t>$k       =</t>
  </si>
  <si>
    <t xml:space="preserve">   =      </t>
  </si>
  <si>
    <t xml:space="preserve">  +</t>
  </si>
  <si>
    <t xml:space="preserve">Variable costs       =    </t>
  </si>
  <si>
    <r>
      <rPr>
        <b/>
        <u/>
        <sz val="14"/>
        <color theme="1"/>
        <rFont val="Calibri (Corps)_x0000_"/>
      </rPr>
      <t>I</t>
    </r>
    <r>
      <rPr>
        <sz val="14"/>
        <color theme="1"/>
        <rFont val="Calibri"/>
        <family val="2"/>
        <scheme val="minor"/>
      </rPr>
      <t xml:space="preserve">nternal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 xml:space="preserve">ate of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eturn  (IRR)</t>
    </r>
  </si>
  <si>
    <t>Financial payback</t>
  </si>
  <si>
    <t>Accounting payback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</si>
</sst>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" fillId="2" borderId="0" xfId="0" applyNumberFormat="1" applyFont="1" applyFill="1"/>
    <xf numFmtId="164" fontId="1" fillId="2" borderId="3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  <xf numFmtId="0" fontId="2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0"/>
  <sheetViews>
    <sheetView tabSelected="1" topLeftCell="A18" workbookViewId="0">
      <selection activeCell="A19" sqref="A19"/>
    </sheetView>
  </sheetViews>
  <sheetFormatPr baseColWidth="10" defaultRowHeight="19"/>
  <cols>
    <col min="1" max="1" width="30.1640625" style="3" customWidth="1"/>
    <col min="2" max="7" width="10.83203125" style="3"/>
    <col min="8" max="8" width="12" style="3" bestFit="1" customWidth="1"/>
    <col min="9" max="16384" width="10.83203125" style="3"/>
  </cols>
  <sheetData>
    <row r="1" spans="1:6" ht="20" thickBot="1"/>
    <row r="2" spans="1:6" ht="31" thickTop="1" thickBot="1">
      <c r="A2" s="11" t="s">
        <v>3</v>
      </c>
      <c r="F2" s="13" t="s">
        <v>28</v>
      </c>
    </row>
    <row r="3" spans="1:6" ht="20" thickTop="1"/>
    <row r="4" spans="1:6">
      <c r="A4" s="3" t="s">
        <v>4</v>
      </c>
      <c r="B4" s="3" t="s">
        <v>6</v>
      </c>
    </row>
    <row r="5" spans="1:6">
      <c r="B5" s="3" t="s">
        <v>29</v>
      </c>
    </row>
    <row r="6" spans="1:6">
      <c r="B6" s="3" t="s">
        <v>30</v>
      </c>
    </row>
    <row r="7" spans="1:6">
      <c r="B7" s="3" t="s">
        <v>5</v>
      </c>
    </row>
    <row r="8" spans="1:6">
      <c r="B8" s="3" t="s">
        <v>12</v>
      </c>
    </row>
    <row r="10" spans="1:6">
      <c r="A10" s="3" t="s">
        <v>7</v>
      </c>
    </row>
    <row r="12" spans="1:6">
      <c r="A12" s="3" t="s">
        <v>25</v>
      </c>
    </row>
    <row r="14" spans="1:6">
      <c r="A14" s="3" t="s">
        <v>26</v>
      </c>
    </row>
    <row r="16" spans="1:6">
      <c r="A16" s="3" t="s">
        <v>8</v>
      </c>
    </row>
    <row r="18" spans="1:12" ht="20" thickBot="1"/>
    <row r="19" spans="1:12" ht="28" customHeight="1" thickTop="1" thickBot="1">
      <c r="A19" s="11" t="s">
        <v>9</v>
      </c>
    </row>
    <row r="20" spans="1:12" ht="20" thickTop="1"/>
    <row r="21" spans="1:12">
      <c r="A21" s="3" t="s">
        <v>10</v>
      </c>
      <c r="B21" s="3">
        <v>1200</v>
      </c>
      <c r="C21" s="3" t="s">
        <v>34</v>
      </c>
    </row>
    <row r="22" spans="1:12">
      <c r="A22" s="3" t="s">
        <v>11</v>
      </c>
      <c r="B22" s="14">
        <f>D22*F22/1000</f>
        <v>1500</v>
      </c>
      <c r="C22" s="3" t="s">
        <v>40</v>
      </c>
      <c r="D22" s="4">
        <v>15000</v>
      </c>
      <c r="E22" s="4" t="s">
        <v>35</v>
      </c>
      <c r="F22" s="4">
        <v>100</v>
      </c>
      <c r="G22" s="10" t="s">
        <v>36</v>
      </c>
    </row>
    <row r="23" spans="1:12">
      <c r="A23" s="3" t="s">
        <v>13</v>
      </c>
      <c r="B23" s="14">
        <f>F23+F24*I24/1000</f>
        <v>1000</v>
      </c>
      <c r="C23" s="3" t="s">
        <v>40</v>
      </c>
      <c r="D23" s="3" t="s">
        <v>37</v>
      </c>
      <c r="E23" s="9" t="s">
        <v>41</v>
      </c>
      <c r="F23" s="4">
        <v>400</v>
      </c>
      <c r="G23" s="3" t="s">
        <v>34</v>
      </c>
    </row>
    <row r="24" spans="1:12">
      <c r="C24" s="9" t="s">
        <v>42</v>
      </c>
      <c r="D24" s="3" t="s">
        <v>43</v>
      </c>
      <c r="F24" s="4">
        <v>40</v>
      </c>
      <c r="G24" s="10" t="s">
        <v>36</v>
      </c>
      <c r="H24" s="4" t="s">
        <v>38</v>
      </c>
      <c r="I24" s="4">
        <f>D22</f>
        <v>15000</v>
      </c>
      <c r="J24" s="3" t="s">
        <v>39</v>
      </c>
    </row>
    <row r="25" spans="1:12">
      <c r="A25" s="3" t="s">
        <v>14</v>
      </c>
      <c r="B25" s="5">
        <v>0.35</v>
      </c>
    </row>
    <row r="26" spans="1:12">
      <c r="A26" s="3" t="s">
        <v>15</v>
      </c>
      <c r="B26" s="3">
        <v>8</v>
      </c>
    </row>
    <row r="27" spans="1:12">
      <c r="A27" s="3" t="s">
        <v>16</v>
      </c>
      <c r="B27" s="5">
        <v>7.0000000000000007E-2</v>
      </c>
      <c r="L27" s="3" t="s">
        <v>2</v>
      </c>
    </row>
    <row r="29" spans="1:12">
      <c r="A29" s="1" t="s">
        <v>1</v>
      </c>
      <c r="B29" s="1">
        <v>0</v>
      </c>
      <c r="C29" s="1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7" t="s">
        <v>33</v>
      </c>
      <c r="B31" s="7"/>
      <c r="C31" s="17">
        <f>B22</f>
        <v>1500</v>
      </c>
      <c r="D31" s="17">
        <f>C31</f>
        <v>1500</v>
      </c>
      <c r="E31" s="17">
        <f t="shared" ref="E31:J32" si="1">D31</f>
        <v>1500</v>
      </c>
      <c r="F31" s="17">
        <f t="shared" si="1"/>
        <v>1500</v>
      </c>
      <c r="G31" s="17">
        <f t="shared" si="1"/>
        <v>1500</v>
      </c>
      <c r="H31" s="17">
        <f t="shared" si="1"/>
        <v>1500</v>
      </c>
      <c r="I31" s="17">
        <f t="shared" si="1"/>
        <v>1500</v>
      </c>
      <c r="J31" s="17">
        <f t="shared" si="1"/>
        <v>1500</v>
      </c>
    </row>
    <row r="32" spans="1:12">
      <c r="A32" s="7" t="s">
        <v>32</v>
      </c>
      <c r="B32" s="7"/>
      <c r="C32" s="17">
        <f>-B23</f>
        <v>-1000</v>
      </c>
      <c r="D32" s="17">
        <f>C32</f>
        <v>-1000</v>
      </c>
      <c r="E32" s="17">
        <f t="shared" si="1"/>
        <v>-1000</v>
      </c>
      <c r="F32" s="17">
        <f t="shared" si="1"/>
        <v>-1000</v>
      </c>
      <c r="G32" s="17">
        <f t="shared" si="1"/>
        <v>-1000</v>
      </c>
      <c r="H32" s="17">
        <f t="shared" si="1"/>
        <v>-1000</v>
      </c>
      <c r="I32" s="17">
        <f t="shared" si="1"/>
        <v>-1000</v>
      </c>
      <c r="J32" s="17">
        <f t="shared" si="1"/>
        <v>-1000</v>
      </c>
    </row>
    <row r="33" spans="1:10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>
      <c r="A34" s="7" t="s">
        <v>17</v>
      </c>
      <c r="B34" s="7"/>
      <c r="C34" s="15">
        <f>C31+C32</f>
        <v>500</v>
      </c>
      <c r="D34" s="17">
        <f>C34</f>
        <v>500</v>
      </c>
      <c r="E34" s="17">
        <f t="shared" ref="E34:J35" si="2">D34</f>
        <v>500</v>
      </c>
      <c r="F34" s="17">
        <f t="shared" si="2"/>
        <v>500</v>
      </c>
      <c r="G34" s="17">
        <f t="shared" si="2"/>
        <v>500</v>
      </c>
      <c r="H34" s="17">
        <f t="shared" si="2"/>
        <v>500</v>
      </c>
      <c r="I34" s="17">
        <f t="shared" si="2"/>
        <v>500</v>
      </c>
      <c r="J34" s="17">
        <f t="shared" si="2"/>
        <v>500</v>
      </c>
    </row>
    <row r="35" spans="1:10">
      <c r="A35" s="7" t="s">
        <v>31</v>
      </c>
      <c r="B35" s="7"/>
      <c r="C35" s="15">
        <f>C34*(1-B25)</f>
        <v>325</v>
      </c>
      <c r="D35" s="17">
        <f>C35</f>
        <v>325</v>
      </c>
      <c r="E35" s="17">
        <f t="shared" si="2"/>
        <v>325</v>
      </c>
      <c r="F35" s="17">
        <f t="shared" si="2"/>
        <v>325</v>
      </c>
      <c r="G35" s="17">
        <f t="shared" si="2"/>
        <v>325</v>
      </c>
      <c r="H35" s="17">
        <f t="shared" si="2"/>
        <v>325</v>
      </c>
      <c r="I35" s="17">
        <f t="shared" si="2"/>
        <v>325</v>
      </c>
      <c r="J35" s="17">
        <f t="shared" si="2"/>
        <v>325</v>
      </c>
    </row>
    <row r="36" spans="1:10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>
      <c r="A37" s="7" t="s">
        <v>18</v>
      </c>
      <c r="B37" s="7"/>
      <c r="C37" s="15">
        <f>B21/B26</f>
        <v>150</v>
      </c>
      <c r="D37" s="17">
        <f>C37</f>
        <v>150</v>
      </c>
      <c r="E37" s="17">
        <f t="shared" ref="E37:J40" si="3">D37</f>
        <v>150</v>
      </c>
      <c r="F37" s="17">
        <f t="shared" si="3"/>
        <v>150</v>
      </c>
      <c r="G37" s="17">
        <f t="shared" si="3"/>
        <v>150</v>
      </c>
      <c r="H37" s="17">
        <f t="shared" si="3"/>
        <v>150</v>
      </c>
      <c r="I37" s="17">
        <f t="shared" si="3"/>
        <v>150</v>
      </c>
      <c r="J37" s="17">
        <f t="shared" si="3"/>
        <v>150</v>
      </c>
    </row>
    <row r="38" spans="1:10">
      <c r="A38" s="7" t="s">
        <v>19</v>
      </c>
      <c r="B38" s="7"/>
      <c r="C38" s="15">
        <f>C37*B25</f>
        <v>52.5</v>
      </c>
      <c r="D38" s="17">
        <f>C38</f>
        <v>52.5</v>
      </c>
      <c r="E38" s="17">
        <f t="shared" si="3"/>
        <v>52.5</v>
      </c>
      <c r="F38" s="17">
        <f t="shared" si="3"/>
        <v>52.5</v>
      </c>
      <c r="G38" s="17">
        <f t="shared" si="3"/>
        <v>52.5</v>
      </c>
      <c r="H38" s="17">
        <f t="shared" si="3"/>
        <v>52.5</v>
      </c>
      <c r="I38" s="17">
        <f t="shared" si="3"/>
        <v>52.5</v>
      </c>
      <c r="J38" s="17">
        <f t="shared" si="3"/>
        <v>52.5</v>
      </c>
    </row>
    <row r="39" spans="1:10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>
      <c r="A40" s="7" t="s">
        <v>21</v>
      </c>
      <c r="B40" s="7"/>
      <c r="C40" s="15">
        <f>C35+C38</f>
        <v>377.5</v>
      </c>
      <c r="D40" s="17">
        <f>C40</f>
        <v>377.5</v>
      </c>
      <c r="E40" s="17">
        <f t="shared" si="3"/>
        <v>377.5</v>
      </c>
      <c r="F40" s="17">
        <f t="shared" si="3"/>
        <v>377.5</v>
      </c>
      <c r="G40" s="17">
        <f t="shared" si="3"/>
        <v>377.5</v>
      </c>
      <c r="H40" s="17">
        <f t="shared" si="3"/>
        <v>377.5</v>
      </c>
      <c r="I40" s="17">
        <f t="shared" si="3"/>
        <v>377.5</v>
      </c>
      <c r="J40" s="17">
        <f t="shared" si="3"/>
        <v>377.5</v>
      </c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7" t="s">
        <v>22</v>
      </c>
      <c r="B42" s="17">
        <f>-B21</f>
        <v>-1200</v>
      </c>
      <c r="C42" s="7"/>
      <c r="D42" s="7"/>
      <c r="E42" s="7"/>
      <c r="F42" s="7"/>
      <c r="G42" s="7"/>
      <c r="H42" s="7"/>
      <c r="I42" s="7"/>
      <c r="J42" s="7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>
      <c r="A44" s="7" t="s">
        <v>23</v>
      </c>
      <c r="B44" s="17">
        <f>B42</f>
        <v>-1200</v>
      </c>
      <c r="C44" s="17">
        <f>C40</f>
        <v>377.5</v>
      </c>
      <c r="D44" s="17">
        <f t="shared" ref="D44:J44" si="4">D40</f>
        <v>377.5</v>
      </c>
      <c r="E44" s="17">
        <f t="shared" si="4"/>
        <v>377.5</v>
      </c>
      <c r="F44" s="17">
        <f t="shared" si="4"/>
        <v>377.5</v>
      </c>
      <c r="G44" s="17">
        <f t="shared" si="4"/>
        <v>377.5</v>
      </c>
      <c r="H44" s="17">
        <f t="shared" si="4"/>
        <v>377.5</v>
      </c>
      <c r="I44" s="17">
        <f t="shared" si="4"/>
        <v>377.5</v>
      </c>
      <c r="J44" s="17">
        <f t="shared" si="4"/>
        <v>377.5</v>
      </c>
    </row>
    <row r="45" spans="1:10">
      <c r="A45" s="7"/>
      <c r="B45" s="17"/>
      <c r="C45" s="17"/>
      <c r="D45" s="17"/>
      <c r="E45" s="17"/>
      <c r="F45" s="17"/>
      <c r="G45" s="17"/>
      <c r="H45" s="17"/>
      <c r="I45" s="17"/>
      <c r="J45" s="17"/>
    </row>
    <row r="46" spans="1:10">
      <c r="A46" s="7" t="s">
        <v>20</v>
      </c>
      <c r="B46" s="17">
        <f>B44/((1+$B27)^B29)</f>
        <v>-1200</v>
      </c>
      <c r="C46" s="17">
        <f t="shared" ref="C46:J46" si="5">C44/((1+$B27)^C29)</f>
        <v>352.803738317757</v>
      </c>
      <c r="D46" s="17">
        <f t="shared" si="5"/>
        <v>329.7231199231374</v>
      </c>
      <c r="E46" s="17">
        <f t="shared" si="5"/>
        <v>308.15244852629661</v>
      </c>
      <c r="F46" s="17">
        <f t="shared" si="5"/>
        <v>287.9929425479408</v>
      </c>
      <c r="G46" s="17">
        <f t="shared" si="5"/>
        <v>269.1522827550848</v>
      </c>
      <c r="H46" s="17">
        <f t="shared" si="5"/>
        <v>251.54418949073349</v>
      </c>
      <c r="I46" s="17">
        <f t="shared" si="5"/>
        <v>235.08802756143314</v>
      </c>
      <c r="J46" s="17">
        <f t="shared" si="5"/>
        <v>219.70843697330201</v>
      </c>
    </row>
    <row r="47" spans="1:10">
      <c r="A47" s="7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7" t="s">
        <v>24</v>
      </c>
      <c r="B48" s="17">
        <f>B46</f>
        <v>-1200</v>
      </c>
      <c r="C48" s="17">
        <f>B48+C46</f>
        <v>-847.19626168224295</v>
      </c>
      <c r="D48" s="17">
        <f t="shared" ref="D48:J48" si="6">C48+D46</f>
        <v>-517.4731417591056</v>
      </c>
      <c r="E48" s="17">
        <f t="shared" si="6"/>
        <v>-209.32069323280899</v>
      </c>
      <c r="F48" s="17">
        <f t="shared" si="6"/>
        <v>78.672249315131808</v>
      </c>
      <c r="G48" s="17">
        <f t="shared" si="6"/>
        <v>347.82453207021661</v>
      </c>
      <c r="H48" s="17">
        <f t="shared" si="6"/>
        <v>599.36872156095012</v>
      </c>
      <c r="I48" s="17">
        <f t="shared" si="6"/>
        <v>834.45674912238326</v>
      </c>
      <c r="J48" s="19">
        <f t="shared" si="6"/>
        <v>1054.1651860956854</v>
      </c>
    </row>
    <row r="49" spans="1:11">
      <c r="A49" s="8"/>
      <c r="B49" s="8"/>
      <c r="C49" s="8"/>
      <c r="D49" s="8"/>
      <c r="E49" s="8"/>
      <c r="F49" s="8"/>
      <c r="G49" s="8"/>
      <c r="H49" s="8"/>
      <c r="I49" s="8"/>
      <c r="J49" s="8"/>
    </row>
    <row r="51" spans="1:11">
      <c r="A51" s="3" t="s">
        <v>27</v>
      </c>
      <c r="B51" s="2">
        <f>J48</f>
        <v>1054.1651860956854</v>
      </c>
      <c r="E51" s="3" t="s">
        <v>44</v>
      </c>
      <c r="H51" s="12">
        <f>IRR(B44:J44,0)</f>
        <v>0.26730121896949144</v>
      </c>
    </row>
    <row r="53" spans="1:11">
      <c r="A53" s="18" t="s">
        <v>45</v>
      </c>
      <c r="B53" s="16">
        <v>4</v>
      </c>
      <c r="C53" s="3" t="s">
        <v>0</v>
      </c>
    </row>
    <row r="54" spans="1:11">
      <c r="E54" s="3" t="s">
        <v>2</v>
      </c>
    </row>
    <row r="55" spans="1:11">
      <c r="A55" s="20" t="s">
        <v>46</v>
      </c>
      <c r="B55" s="16">
        <v>3</v>
      </c>
      <c r="C55" s="3" t="s">
        <v>0</v>
      </c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base case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2020-06-20T06:56:08Z</dcterms:modified>
</cp:coreProperties>
</file>